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<sst xmlns="http://schemas.openxmlformats.org/spreadsheetml/2006/main" count="6316" uniqueCount="2914">
  <si>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</si>
  <si>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</si>
  <si>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</si>
  <si>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</si>
  <si>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</si>
  <si>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</si>
  <si>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</si>
  <si>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</si>
  <si>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</si>
  <si>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</si>
  <si>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</si>
  <si>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</si>
  <si>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</si>
  <si>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</si>
  <si>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</si>
  <si>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</si>
  <si>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</si>
  <si>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</si>
  <si>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</si>
  <si>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</si>
  <si>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</si>
  <si>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</si>
  <si>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</si>
  <si>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</si>
  <si>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</si>
  <si>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</si>
  <si>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</si>
  <si>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</si>
  <si>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</si>
  <si>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</si>
  <si>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</si>
  <si>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</si>
  <si>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</si>
  <si>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</si>
  <si>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</si>
  <si>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</si>
  <si>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</si>
  <si>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</si>
  <si>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</si>
  <si>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</si>
  <si>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</si>
  <si>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</si>
  <si>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</si>
  <si>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</si>
  <si>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</si>
  <si>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</si>
  <si>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</si>
  <si>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</si>
  <si>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</si>
  <si>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</si>
  <si>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</si>
  <si>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</si>
  <si>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</si>
  <si>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</si>
  <si>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</si>
  <si>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</si>
  <si>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</si>
  <si>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</si>
  <si>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</si>
  <si>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</si>
  <si>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</si>
  <si>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</si>
  <si>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</si>
  <si>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</si>
  <si>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</si>
  <si>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</si>
  <si>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</si>
  <si>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</si>
  <si>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</si>
  <si>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</si>
  <si>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</si>
  <si>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</si>
  <si>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</si>
  <si>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</si>
  <si>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</si>
  <si>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</si>
  <si>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</si>
  <si>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</si>
  <si>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</si>
  <si>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</si>
  <si>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</si>
  <si>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</si>
  <si>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</si>
  <si>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</si>
  <si>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</si>
  <si>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</si>
  <si>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</si>
  <si>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</si>
  <si>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</si>
  <si>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</si>
  <si>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</si>
  <si>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</si>
  <si>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</si>
  <si>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</si>
  <si>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</si>
  <si>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</si>
  <si>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</si>
  <si>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</si>
  <si>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</si>
  <si>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</si>
  <si>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</si>
  <si>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</si>
  <si>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</si>
  <si>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</si>
  <si>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</si>
  <si>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</si>
  <si>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</si>
  <si>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</si>
  <si>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</si>
  <si>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</si>
  <si>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</si>
  <si>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</si>
  <si>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</si>
  <si>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</si>
  <si>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</si>
  <si>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</si>
  <si>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</si>
  <si>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</si>
  <si>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</si>
  <si>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</si>
  <si>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</si>
  <si>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</si>
  <si>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</si>
  <si>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</si>
  <si>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</si>
  <si>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</si>
  <si>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</si>
  <si>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</si>
  <si>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</si>
  <si>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</si>
  <si>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</si>
  <si>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</si>
  <si>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</si>
  <si>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</si>
  <si>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</si>
  <si>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</si>
  <si>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</si>
  <si>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</si>
  <si>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</si>
  <si>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</si>
  <si>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</si>
  <si>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</si>
  <si>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</si>
  <si>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</si>
  <si>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</si>
  <si>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</si>
  <si>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</si>
  <si>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</si>
  <si>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</si>
  <si>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</si>
  <si>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</si>
  <si>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</si>
  <si>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</si>
  <si>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</si>
  <si>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</si>
  <si>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</si>
  <si>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</si>
  <si>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</si>
  <si>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</si>
  <si>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</si>
  <si>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</si>
  <si>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</si>
  <si>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</si>
  <si>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</si>
  <si>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</si>
  <si>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</si>
  <si>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</si>
  <si>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</si>
  <si>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</si>
  <si>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</si>
  <si>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</si>
  <si>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</si>
  <si>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</si>
  <si>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</si>
  <si>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</si>
  <si>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</si>
  <si>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</si>
  <si>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</si>
  <si>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</si>
  <si>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</si>
  <si>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</si>
  <si>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</si>
  <si>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</si>
  <si>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</si>
  <si>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</si>
  <si>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</si>
  <si>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</si>
  <si>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</si>
  <si>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</si>
  <si>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</si>
  <si>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</si>
  <si>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</si>
  <si>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</si>
  <si>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</si>
  <si>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</si>
  <si>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</si>
  <si>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</si>
  <si>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</si>
  <si>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</si>
  <si>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</si>
  <si>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</si>
  <si>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</si>
  <si>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</si>
  <si>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</si>
  <si>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</si>
  <si>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</si>
  <si>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</si>
  <si>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</si>
  <si>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</si>
  <si>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</si>
  <si>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</si>
  <si>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</si>
  <si>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</si>
  <si>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</si>
  <si>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</si>
  <si>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</si>
  <si>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</si>
  <si>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</si>
  <si>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</si>
  <si>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</si>
  <si>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</si>
  <si>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</si>
  <si>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</si>
  <si>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</si>
  <si>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</si>
  <si>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</si>
  <si>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</si>
  <si>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</si>
  <si>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</si>
  <si>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</si>
  <si>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</si>
  <si>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</si>
  <si>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</si>
  <si>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</si>
  <si>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</si>
  <si>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</si>
  <si>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</si>
  <si>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</si>
  <si>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</si>
  <si>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</si>
  <si>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</si>
  <si>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</si>
  <si>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</si>
  <si>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</si>
  <si>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</si>
  <si>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</si>
  <si>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</si>
  <si>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</si>
  <si>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</si>
  <si>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</si>
  <si>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</si>
  <si>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</si>
  <si>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</si>
  <si>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</si>
  <si>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</si>
  <si>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</si>
  <si>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</si>
  <si>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</si>
  <si>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</si>
  <si>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</si>
  <si>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</si>
  <si>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</si>
  <si>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</si>
  <si>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</si>
  <si>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</si>
  <si>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</si>
  <si>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</si>
  <si>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</si>
  <si>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</si>
  <si>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</si>
  <si>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</si>
  <si>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</si>
  <si>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</si>
  <si>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</si>
  <si>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</si>
  <si>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</si>
  <si>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</si>
  <si>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</si>
  <si>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</si>
  <si>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</si>
  <si>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</si>
  <si>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</si>
  <si>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</si>
  <si>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</si>
  <si>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</si>
  <si>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</si>
  <si>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</si>
  <si>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</si>
  <si>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</si>
  <si>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</si>
  <si>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</si>
  <si>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</si>
  <si>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</si>
  <si>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</si>
  <si>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</si>
  <si>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</si>
  <si>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</si>
  <si>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</si>
  <si>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</si>
  <si>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</si>
  <si>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</si>
  <si>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</si>
  <si>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</si>
  <si>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</si>
  <si>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</si>
  <si>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</si>
  <si>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</si>
  <si>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</si>
  <si>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</si>
  <si>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</si>
  <si>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</si>
  <si>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</si>
  <si>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</si>
  <si>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</si>
  <si>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</si>
  <si>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</si>
  <si>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</si>
  <si>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</si>
  <si>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</si>
  <si>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</si>
  <si>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</si>
  <si>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</si>
  <si>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</si>
  <si>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</si>
  <si>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</si>
  <si>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</si>
  <si>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</si>
  <si>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</si>
  <si>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</si>
  <si>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</si>
  <si>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</si>
  <si>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</si>
  <si>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</si>
  <si>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</si>
  <si>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</si>
  <si>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</si>
  <si>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</si>
  <si>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</si>
  <si>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</si>
  <si>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</si>
  <si>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</si>
  <si>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</si>
  <si>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</si>
  <si>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</si>
  <si>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</si>
  <si>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</si>
  <si>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</si>
  <si>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</si>
  <si>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</si>
  <si>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</si>
  <si>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</si>
  <si>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</si>
  <si>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</si>
  <si>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</si>
  <si>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</si>
  <si>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</si>
  <si>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</si>
  <si>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</si>
  <si>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</si>
  <si>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</si>
  <si>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</si>
  <si>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</si>
  <si>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</si>
  <si>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</si>
  <si>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</si>
  <si>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</si>
  <si>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</si>
  <si>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</si>
  <si>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</si>
  <si>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</si>
  <si>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</si>
  <si>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</si>
  <si>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</si>
  <si>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</si>
  <si>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</si>
  <si>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</si>
  <si>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</si>
  <si>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</si>
  <si>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</si>
  <si>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</si>
  <si>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</si>
  <si>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</si>
  <si>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</si>
  <si>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</si>
  <si>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</si>
  <si>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</si>
  <si>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</si>
  <si>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</si>
  <si>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</si>
  <si>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</si>
  <si>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</si>
  <si>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</si>
  <si>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</si>
  <si>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</si>
  <si>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</si>
  <si>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</si>
  <si>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</si>
  <si>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</si>
  <si>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</si>
  <si>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</si>
  <si>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</si>
  <si>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</si>
  <si>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</si>
  <si>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</si>
  <si>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</si>
  <si>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</si>
  <si>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</si>
  <si>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</si>
  <si>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</si>
  <si>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</si>
  <si>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</si>
  <si>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</si>
  <si>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</si>
  <si>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</si>
  <si>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</si>
  <si>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</si>
  <si>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</si>
  <si>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</si>
  <si>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</si>
  <si>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</si>
  <si>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</si>
  <si>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</si>
  <si>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</si>
  <si>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</si>
  <si>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</si>
  <si>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</si>
  <si>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</si>
  <si>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</si>
  <si>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</si>
  <si>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</si>
  <si>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</si>
  <si>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</si>
  <si>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</si>
  <si>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</si>
  <si>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</si>
  <si>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</si>
  <si>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</si>
  <si>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</si>
  <si>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</si>
  <si>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</si>
  <si>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</si>
  <si>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</si>
  <si>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</si>
  <si>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</si>
  <si>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</si>
  <si>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</si>
  <si>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</si>
  <si>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</si>
  <si>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</si>
  <si>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</si>
  <si>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</si>
  <si>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</si>
  <si>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</si>
  <si>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</si>
  <si>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</si>
  <si>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</si>
  <si>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</si>
  <si>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</si>
  <si>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</si>
  <si>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</si>
  <si>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</si>
  <si>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</si>
  <si>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</si>
  <si>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</si>
  <si>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</si>
  <si>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</si>
  <si>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</si>
  <si>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</si>
  <si>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</si>
  <si>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</si>
  <si>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</si>
  <si>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</si>
  <si>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</si>
  <si>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</si>
  <si>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</si>
  <si>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</si>
  <si>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</si>
  <si>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</si>
  <si>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</si>
  <si>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</si>
  <si>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</si>
  <si>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</si>
  <si>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</si>
  <si>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</si>
  <si>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</si>
  <si>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</si>
  <si>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</si>
  <si>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</si>
  <si>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</si>
  <si>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</si>
  <si>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</si>
  <si>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</si>
  <si>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</si>
  <si>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</si>
  <si>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</si>
  <si>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</si>
  <si>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</si>
  <si>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</si>
  <si>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</si>
  <si>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</si>
  <si>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</si>
  <si>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</si>
  <si>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</si>
  <si>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</si>
  <si>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</si>
  <si>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</si>
  <si>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</si>
  <si>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</si>
  <si>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</si>
  <si>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</si>
  <si>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</si>
  <si>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</si>
  <si>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</si>
  <si>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</si>
  <si>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</si>
  <si>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</si>
  <si>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</si>
  <si>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</si>
  <si>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</si>
  <si>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</si>
  <si>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</si>
  <si>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</si>
  <si>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</si>
  <si>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</si>
  <si>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</si>
  <si>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</si>
  <si>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</si>
  <si>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</si>
  <si>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</si>
  <si>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</si>
  <si>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</si>
  <si>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</si>
  <si>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</si>
  <si>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</si>
  <si>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</si>
  <si>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</si>
  <si>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</si>
  <si>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</si>
  <si>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</si>
  <si>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</si>
  <si>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</si>
  <si>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</si>
  <si>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</si>
  <si>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</si>
  <si>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</si>
  <si>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</si>
  <si>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</si>
  <si>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</si>
  <si>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</si>
  <si>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</si>
  <si>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</si>
  <si>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</si>
  <si>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</si>
  <si>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</si>
  <si>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</si>
  <si>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</si>
  <si>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</si>
  <si>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</si>
  <si>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</si>
  <si>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</si>
  <si>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</si>
  <si>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</si>
  <si>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</si>
  <si>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</si>
  <si>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</si>
  <si>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</si>
  <si>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</si>
  <si>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</si>
  <si>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</si>
  <si>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</si>
  <si>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</si>
  <si>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</si>
  <si>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</si>
  <si>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</si>
  <si>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</si>
  <si>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</si>
  <si>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</si>
  <si>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</si>
  <si>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</si>
  <si>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</si>
  <si>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</si>
  <si>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</si>
  <si>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</si>
  <si>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</si>
  <si>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</si>
  <si>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</si>
  <si>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</si>
  <si>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</si>
  <si>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</si>
  <si>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</si>
  <si>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</si>
  <si>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</si>
  <si>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</si>
  <si>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</si>
  <si>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</si>
  <si>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</si>
  <si>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</si>
  <si>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</si>
  <si>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</si>
  <si>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</si>
  <si>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</si>
  <si>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</si>
  <si>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</si>
  <si>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</si>
  <si>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</si>
  <si>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</si>
  <si>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</si>
  <si>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</si>
  <si>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</si>
  <si>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</si>
  <si>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</si>
  <si>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</si>
  <si>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</si>
  <si>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</si>
  <si>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</si>
  <si>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</si>
  <si>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</si>
  <si>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</si>
  <si>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</si>
  <si>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</si>
  <si>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</si>
  <si>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</si>
  <si>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</si>
  <si>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</si>
  <si>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</si>
  <si>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</si>
  <si>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</si>
  <si>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</si>
  <si>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</si>
  <si>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</si>
  <si>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</si>
  <si>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</si>
  <si>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</si>
  <si>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</si>
  <si>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</si>
  <si>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</si>
  <si>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</si>
  <si>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</si>
  <si>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</si>
  <si>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</si>
  <si>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</si>
  <si>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</si>
  <si>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</si>
  <si>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</si>
  <si>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</si>
  <si>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</si>
  <si>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</si>
  <si>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</si>
  <si>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</si>
  <si>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</si>
  <si>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</si>
  <si>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</si>
  <si>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</si>
  <si>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</si>
  <si>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</si>
  <si>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</si>
  <si>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</si>
  <si>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</si>
  <si>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</si>
  <si>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</si>
  <si>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</si>
  <si>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</si>
  <si>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</si>
  <si>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</si>
  <si>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</si>
  <si>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</si>
  <si>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</si>
  <si>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</si>
  <si>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</si>
  <si>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</si>
  <si>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</si>
  <si>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</si>
  <si>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</si>
  <si>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</si>
  <si>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</si>
  <si>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</si>
  <si>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</si>
  <si>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</si>
  <si>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</si>
  <si>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</si>
  <si>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</si>
  <si>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</si>
  <si>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</si>
  <si>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</si>
  <si>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</si>
  <si>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</si>
  <si>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</si>
  <si>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</si>
  <si>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</si>
  <si>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</si>
  <si>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</si>
  <si>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</si>
  <si>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</si>
  <si>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</si>
  <si>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</si>
  <si>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</si>
  <si>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</si>
  <si>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</si>
  <si>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</si>
  <si>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</si>
  <si>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</si>
  <si>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</si>
  <si>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</si>
  <si>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</si>
  <si>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</si>
  <si>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</si>
  <si>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</si>
  <si>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</si>
  <si>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</si>
  <si>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</si>
  <si>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</si>
  <si>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</si>
  <si>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</si>
  <si>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</si>
  <si>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</si>
  <si>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</si>
  <si>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</si>
  <si>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</si>
  <si>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</si>
  <si>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</si>
  <si>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</si>
  <si>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</si>
  <si>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</si>
  <si>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</si>
  <si>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</si>
  <si>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</si>
  <si>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</si>
  <si>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</si>
  <si>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</si>
  <si>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</si>
  <si>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</si>
  <si>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</si>
  <si>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</si>
  <si>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</si>
  <si>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</si>
  <si>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</si>
  <si>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</si>
  <si>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</si>
  <si>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</si>
  <si>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</si>
  <si>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</si>
  <si>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</si>
  <si>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</si>
  <si>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</si>
  <si>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</si>
  <si>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</si>
  <si>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</si>
  <si>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</si>
  <si>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</si>
  <si>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</si>
  <si>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</si>
  <si>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</si>
  <si>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</si>
  <si>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</si>
  <si>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</si>
  <si>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</si>
  <si>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</si>
  <si>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</si>
  <si>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</si>
  <si>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</si>
  <si>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</si>
  <si>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</si>
  <si>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</si>
  <si>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</si>
  <si>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</si>
  <si>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</si>
  <si>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</si>
  <si>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</si>
  <si>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</si>
  <si>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</si>
  <si>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</si>
  <si>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</si>
  <si>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</si>
  <si>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</si>
  <si>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</si>
  <si>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</si>
  <si>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</si>
  <si>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</si>
  <si>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</si>
  <si>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</si>
  <si>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</si>
  <si>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</si>
  <si>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</si>
  <si>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</si>
  <si>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</si>
  <si>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</si>
  <si>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</si>
  <si>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</si>
  <si>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</si>
  <si>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</si>
  <si>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</si>
  <si>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</si>
  <si>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</si>
  <si>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</si>
  <si>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</si>
  <si>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</si>
  <si>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</si>
  <si>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</si>
  <si>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</si>
  <si>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</si>
  <si>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</si>
  <si>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</si>
  <si>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</si>
  <si>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</si>
  <si>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</si>
  <si>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</si>
  <si>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</si>
  <si>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</si>
  <si>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</si>
  <si>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</si>
  <si>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</si>
  <si>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</si>
  <si>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</si>
  <si>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</si>
  <si>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</si>
  <si>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</si>
  <si>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</si>
  <si>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</si>
  <si>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</si>
  <si>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</si>
  <si>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</si>
  <si>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</si>
  <si>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</si>
  <si>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</si>
  <si>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</si>
  <si>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</si>
  <si>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</si>
  <si>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</si>
  <si>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</si>
  <si>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</si>
  <si>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</si>
  <si>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</si>
  <si>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</si>
  <si>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</si>
  <si>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</si>
  <si>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</si>
  <si>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</si>
  <si>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</si>
  <si>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</si>
  <si>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</si>
  <si>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</si>
  <si>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</si>
  <si>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</si>
  <si>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</si>
  <si>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</si>
  <si>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</si>
  <si>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</si>
  <si>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</si>
  <si>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</si>
  <si>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</si>
  <si>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</si>
  <si>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</si>
  <si>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</si>
  <si>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</si>
  <si>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</si>
  <si>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</si>
  <si>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</si>
  <si>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</si>
  <si>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</si>
  <si>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</si>
  <si>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</si>
  <si>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</si>
  <si>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</si>
  <si>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</si>
  <si>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</si>
  <si>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</si>
  <si>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</si>
  <si>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</si>
  <si>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</si>
  <si>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</si>
  <si>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</si>
  <si>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</si>
  <si>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</si>
  <si>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</si>
  <si>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</si>
  <si>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</si>
  <si>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</si>
  <si>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</si>
  <si>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</si>
  <si>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</si>
  <si>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</si>
  <si>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</si>
  <si>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</si>
  <si>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</si>
  <si>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</si>
  <si>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</si>
  <si>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</si>
  <si>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</si>
  <si>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</si>
  <si>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</si>
  <si>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</si>
  <si>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</si>
  <si>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</si>
  <si>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</si>
  <si>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</si>
  <si>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</si>
  <si>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</si>
  <si>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</si>
  <si>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</si>
  <si>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</si>
  <si>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</si>
  <si>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</si>
  <si>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</si>
  <si>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</si>
  <si>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</si>
  <si>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</si>
  <si>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</si>
  <si>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</si>
  <si>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</si>
  <si>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</si>
  <si>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</si>
  <si>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</si>
  <si>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</si>
  <si>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</si>
  <si>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</si>
  <si>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</si>
  <si>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</si>
  <si>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</si>
  <si>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</si>
  <si>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</si>
  <si>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</si>
  <si>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</si>
  <si>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</si>
  <si>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</si>
  <si>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</si>
  <si>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</si>
  <si>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</si>
  <si>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</si>
  <si>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</si>
  <si>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</si>
  <si>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</si>
  <si>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</si>
  <si>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</si>
  <si>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</si>
  <si>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</si>
  <si>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</si>
  <si>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</si>
  <si>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</si>
  <si>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</si>
  <si>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</si>
  <si>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</si>
  <si>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</si>
  <si>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</si>
  <si>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</si>
  <si>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</si>
  <si>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</si>
  <si>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</si>
  <si>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</si>
  <si>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</si>
  <si>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</si>
  <si>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</si>
  <si>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</si>
  <si>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</si>
  <si>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</si>
  <si>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</si>
  <si>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</si>
  <si>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</si>
  <si>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</si>
  <si>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</si>
  <si>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</si>
  <si>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</si>
  <si>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</si>
  <si>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</si>
  <si>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</si>
  <si>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</si>
  <si>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</si>
  <si>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</si>
  <si>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</si>
  <si>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</si>
  <si>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</si>
  <si>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</si>
  <si>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</si>
  <si>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</si>
  <si>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</si>
  <si>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</si>
  <si>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</si>
  <si>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</si>
  <si>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</si>
  <si>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</si>
  <si>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</si>
  <si>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</si>
  <si>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</si>
  <si>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</si>
  <si>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</si>
  <si>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</si>
  <si>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</si>
  <si>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</si>
  <si>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</si>
  <si>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</si>
  <si>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</si>
  <si>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</si>
  <si>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</si>
  <si>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</si>
  <si>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</si>
  <si>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</si>
  <si>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</si>
  <si>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</si>
  <si>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</si>
  <si>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</si>
  <si>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</si>
  <si>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</si>
  <si>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</si>
  <si>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</si>
  <si>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</si>
  <si>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</si>
  <si>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</si>
  <si>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</si>
  <si>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</si>
  <si>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</si>
  <si>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</si>
  <si>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</si>
  <si>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</si>
  <si>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</si>
  <si>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</si>
  <si>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</si>
  <si>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</si>
  <si>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</si>
  <si>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</si>
  <si>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</si>
  <si>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</si>
  <si>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</si>
  <si>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</si>
  <si>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</si>
  <si>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</si>
  <si>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</si>
  <si>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</si>
  <si>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</si>
  <si>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</si>
  <si>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</si>
  <si>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</si>
  <si>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</si>
  <si>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</si>
  <si>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</si>
  <si>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</si>
  <si>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</si>
  <si>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</si>
  <si>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</si>
  <si>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</si>
  <si>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</si>
  <si>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</si>
  <si>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</si>
  <si>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</si>
  <si>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</si>
  <si>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</si>
  <si>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</si>
  <si>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</si>
  <si>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</si>
  <si>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</si>
  <si>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</si>
  <si>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</si>
  <si>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</si>
  <si>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</si>
  <si>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</si>
  <si>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</si>
  <si>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</si>
  <si>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</si>
  <si>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</si>
  <si>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</si>
  <si>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</si>
  <si>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</si>
  <si>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</si>
  <si>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</si>
  <si>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</si>
  <si>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</si>
  <si>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</si>
  <si>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</si>
  <si>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</si>
  <si>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</si>
  <si>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</si>
  <si>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</si>
  <si>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</si>
  <si>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</si>
  <si>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</si>
  <si>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</si>
  <si>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</si>
  <si>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</si>
  <si>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</si>
  <si>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</si>
  <si>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</si>
  <si>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</si>
  <si>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</si>
  <si>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</si>
  <si>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</si>
  <si>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</si>
  <si>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</si>
  <si>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</si>
  <si>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</si>
  <si>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</si>
  <si>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</si>
  <si>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</si>
  <si>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</si>
  <si>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</si>
  <si>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</si>
  <si>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</si>
  <si>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</si>
  <si>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</si>
  <si>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</si>
  <si>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</si>
  <si>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</si>
  <si>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</si>
  <si>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</si>
  <si>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</si>
  <si>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</si>
  <si>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</si>
  <si>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</si>
  <si>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</si>
  <si>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</si>
  <si>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</si>
  <si>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</si>
  <si>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</si>
  <si>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</si>
  <si>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</si>
  <si>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</si>
  <si>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</si>
  <si>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</si>
  <si>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</si>
  <si>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</si>
  <si>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</si>
  <si>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</si>
  <si>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</si>
  <si>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</si>
  <si>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</si>
  <si>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</si>
  <si>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</si>
  <si>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</si>
  <si>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</si>
  <si>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</si>
  <si>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</si>
  <si>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</si>
  <si>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</si>
  <si>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</si>
  <si>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</si>
  <si>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</si>
  <si>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</si>
  <si>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</si>
  <si>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</si>
  <si>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</si>
  <si>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</si>
  <si>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</si>
  <si>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</si>
  <si>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</si>
  <si>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</si>
  <si>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</si>
  <si>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</si>
  <si>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</si>
  <si>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</si>
  <si>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</si>
  <si>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</si>
  <si>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</si>
  <si>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</si>
  <si>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</si>
  <si>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</si>
  <si>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</si>
  <si>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</si>
  <si>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</si>
  <si>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</si>
  <si>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</si>
  <si>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</si>
  <si>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</si>
  <si>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</si>
  <si>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</si>
  <si>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</si>
  <si>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</si>
  <si>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</si>
  <si>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</si>
  <si>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</si>
  <si>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</si>
  <si>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</si>
  <si>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</si>
  <si>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</si>
  <si>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</si>
  <si>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</si>
  <si>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</si>
  <si>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</si>
  <si>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</si>
  <si>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</si>
  <si>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</si>
  <si>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</si>
  <si>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</si>
  <si>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</si>
  <si>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</si>
  <si>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</si>
  <si>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</si>
  <si>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</si>
  <si>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</si>
  <si>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</si>
  <si>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</si>
  <si>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</si>
  <si>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</si>
  <si>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</si>
  <si>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</si>
  <si>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</si>
  <si>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</si>
  <si>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</si>
  <si>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</si>
  <si>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</si>
  <si>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</si>
  <si>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</si>
  <si>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</si>
  <si>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</si>
  <si>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</si>
  <si>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</si>
  <si>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</si>
  <si>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</si>
  <si>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</si>
  <si>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</si>
  <si>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</si>
  <si>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</si>
  <si>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</si>
  <si>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</si>
  <si>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</si>
  <si>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</si>
  <si>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</si>
  <si>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</si>
  <si>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</si>
  <si>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</si>
  <si>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</si>
  <si>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</si>
  <si>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</si>
  <si>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</si>
  <si>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</si>
  <si>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</si>
  <si>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</si>
  <si>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</si>
  <si>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</si>
  <si>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</si>
  <si>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</si>
  <si>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</si>
  <si>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</si>
  <si>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</si>
  <si>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</si>
  <si>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</si>
  <si>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</si>
  <si>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</si>
  <si>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</si>
  <si>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</si>
  <si>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</si>
  <si>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</si>
  <si>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</si>
  <si>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</si>
  <si>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</si>
  <si>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</si>
  <si>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</si>
  <si>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</si>
  <si>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</si>
  <si>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</si>
  <si>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</si>
  <si>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</si>
  <si>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</si>
  <si>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</si>
  <si>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</si>
  <si>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</si>
  <si>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</si>
  <si>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</si>
  <si>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</si>
  <si>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</si>
  <si>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</si>
  <si>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</si>
  <si>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</si>
  <si>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</si>
  <si>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</si>
  <si>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</si>
  <si>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</si>
  <si>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</si>
  <si>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</si>
  <si>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</si>
  <si>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</si>
  <si>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</si>
  <si>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</si>
  <si>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</si>
  <si>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</si>
  <si>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</si>
  <si>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</si>
  <si>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</si>
  <si>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</si>
  <si>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</si>
  <si>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</si>
  <si>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</si>
  <si>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</si>
  <si>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</si>
  <si>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</si>
  <si>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</si>
  <si>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</si>
  <si>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</si>
  <si>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</si>
  <si>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</si>
  <si>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</si>
  <si>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</si>
  <si>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</si>
  <si>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</si>
  <si>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</si>
  <si>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</si>
  <si>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</si>
  <si>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</si>
  <si>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</si>
  <si>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</si>
  <si>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</si>
  <si>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</si>
  <si>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</si>
  <si>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</si>
  <si>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</si>
  <si>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</si>
  <si>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</si>
  <si>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</si>
  <si>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</si>
  <si>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</si>
  <si>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</si>
  <si>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</si>
  <si>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</si>
  <si>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</si>
  <si>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</si>
  <si>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</si>
  <si>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</si>
  <si>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</si>
  <si>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</si>
  <si>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</si>
  <si>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</si>
  <si>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</si>
  <si>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</si>
  <si>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</si>
  <si>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</si>
  <si>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</si>
  <si>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</si>
  <si>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</si>
  <si>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</si>
  <si>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</si>
  <si>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</si>
  <si>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</si>
  <si>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</si>
  <si>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</si>
  <si>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</si>
  <si>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</si>
  <si>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</si>
  <si>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</si>
  <si>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</si>
  <si>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</si>
  <si>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</si>
  <si>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</si>
  <si>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</si>
  <si>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</si>
  <si>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</si>
  <si>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</si>
  <si>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</si>
  <si>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</si>
  <si>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</si>
  <si>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</si>
  <si>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</si>
  <si>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</si>
  <si>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</si>
  <si>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</si>
  <si>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</si>
  <si>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</si>
  <si>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</si>
  <si>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</si>
  <si>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</si>
  <si>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</si>
  <si>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</si>
  <si>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</si>
  <si>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</si>
  <si>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</si>
  <si>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</si>
  <si>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</si>
  <si>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</si>
  <si>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</si>
  <si>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</si>
  <si>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</si>
  <si>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</si>
  <si>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</si>
  <si>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</si>
  <si>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</si>
  <si>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</si>
  <si>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</si>
  <si>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</si>
  <si>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</si>
  <si>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</si>
  <si>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</si>
  <si>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</si>
  <si>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</si>
  <si>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</si>
  <si>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</si>
  <si>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</si>
  <si>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</si>
  <si>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</si>
  <si>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</si>
  <si>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</si>
  <si>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</si>
  <si>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</si>
  <si>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</si>
  <si>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</si>
  <si>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</si>
  <si>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</si>
  <si>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</si>
  <si>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</si>
  <si>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</si>
  <si>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</si>
  <si>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</si>
  <si>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</si>
  <si>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</si>
  <si>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</si>
  <si>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</si>
  <si>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</si>
  <si>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</si>
  <si>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</si>
  <si>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</si>
  <si>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</si>
  <si>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</si>
  <si>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</si>
  <si>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</si>
  <si>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</si>
  <si>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</si>
  <si>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</si>
  <si>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</si>
  <si>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</si>
  <si>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</si>
  <si>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</si>
  <si>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</si>
  <si>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</si>
  <si>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</si>
  <si>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</si>
  <si>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</si>
  <si>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</si>
  <si>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</si>
  <si>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</si>
  <si>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</si>
  <si>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</si>
  <si>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</si>
  <si>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</si>
  <si>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</si>
  <si>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</si>
  <si>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</si>
  <si>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</si>
  <si>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</si>
  <si>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</si>
  <si>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</si>
  <si>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</si>
  <si>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</si>
  <si>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</si>
  <si>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</si>
  <si>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</si>
  <si>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</si>
  <si>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</si>
  <si>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</si>
  <si>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</si>
  <si>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</si>
  <si>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</si>
  <si>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</si>
  <si>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</si>
  <si>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</si>
  <si>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</si>
  <si>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</si>
  <si>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</si>
  <si>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</si>
  <si>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</si>
  <si>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</si>
  <si>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</si>
  <si>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</si>
  <si>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</si>
  <si>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</si>
  <si>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</si>
  <si>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</si>
  <si>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</si>
  <si>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</si>
  <si>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</si>
  <si>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</si>
  <si>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</si>
  <si>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</si>
  <si>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</si>
  <si>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</si>
  <si>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</si>
  <si>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</si>
  <si>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</si>
  <si>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</si>
  <si>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</si>
  <si>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</si>
  <si>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</si>
  <si>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</si>
  <si>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</si>
  <si>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</si>
  <si>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</si>
  <si>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</si>
  <si>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</si>
  <si>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</si>
  <si>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</si>
  <si>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</si>
  <si>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</si>
  <si>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</si>
  <si>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</si>
  <si>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</si>
  <si>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</si>
  <si>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</si>
  <si>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</si>
  <si>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</si>
  <si>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</si>
  <si>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</si>
  <si>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</si>
  <si>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</si>
  <si>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</si>
  <si>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</si>
  <si>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</si>
  <si>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</si>
  <si>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</si>
  <si>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</si>
  <si>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</si>
  <si>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</si>
  <si>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</si>
  <si>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</si>
  <si>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</si>
  <si>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</si>
  <si>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</si>
  <si>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</si>
  <si>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</si>
  <si>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</si>
  <si>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</si>
  <si>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</si>
  <si>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</si>
  <si>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</si>
  <si>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</si>
  <si>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</si>
  <si>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</si>
  <si>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</si>
  <si>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</si>
  <si>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</si>
  <si>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</si>
  <si>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</si>
  <si>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</si>
  <si>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</si>
  <si>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</si>
  <si>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</si>
  <si>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</si>
  <si>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</si>
  <si>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</si>
  <si>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</si>
  <si>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</si>
  <si>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</si>
  <si>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</si>
  <si>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</si>
  <si>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</si>
  <si>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</si>
  <si>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</si>
  <si>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</si>
  <si>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</si>
  <si>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</si>
  <si>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</si>
  <si>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</si>
  <si>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</si>
  <si>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</si>
  <si>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</si>
  <si>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</si>
  <si>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</si>
  <si>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</si>
  <si>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</si>
  <si>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</si>
  <si>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</si>
  <si>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</si>
  <si>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</si>
  <si>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</si>
  <si>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</si>
  <si>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</si>
  <si>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</si>
  <si>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</si>
  <si>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</si>
  <si>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</si>
  <si>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</si>
  <si>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</si>
  <si>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</si>
  <si>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</si>
  <si>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</si>
  <si>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</si>
  <si>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</si>
  <si>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</si>
  <si>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</si>
  <si>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</si>
  <si>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</si>
  <si>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</si>
  <si>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</si>
  <si>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</si>
  <si>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</si>
  <si>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</si>
  <si>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</si>
  <si>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</si>
  <si>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</si>
  <si>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</si>
  <si>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</si>
  <si>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</si>
  <si>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</si>
  <si>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</si>
  <si>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</si>
  <si>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</si>
  <si>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</si>
  <si>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</si>
  <si>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</si>
  <si>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</si>
  <si>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</si>
  <si>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</si>
  <si>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</si>
  <si>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</si>
  <si>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</si>
  <si>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</si>
  <si>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</si>
  <si>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</si>
  <si>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</si>
  <si>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</si>
  <si>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</si>
  <si>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</si>
  <si>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</si>
  <si>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</si>
  <si>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</si>
  <si>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</si>
  <si>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</si>
  <si>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</si>
  <si>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</si>
  <si>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</si>
  <si>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</si>
  <si>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</si>
  <si>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</si>
  <si>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</si>
  <si>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</si>
  <si>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</si>
  <si>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</si>
  <si>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</si>
  <si>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</si>
  <si>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</si>
  <si>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</si>
  <si>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</si>
  <si>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</si>
  <si>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</si>
  <si>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</si>
  <si>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</si>
  <si>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</si>
  <si>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</si>
  <si>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</si>
  <si>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</si>
  <si>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</si>
  <si>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</si>
  <si>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</si>
  <si>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</si>
  <si>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</si>
  <si>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</si>
  <si>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</si>
  <si>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</si>
  <si>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</si>
  <si>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</si>
  <si>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</si>
  <si>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</si>
  <si>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</si>
  <si>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</si>
  <si>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</si>
  <si>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</si>
  <si>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</si>
  <si>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</si>
  <si>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</si>
  <si>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</si>
  <si>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</si>
  <si>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</si>
  <si>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</si>
  <si>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</si>
  <si>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</si>
  <si>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</si>
  <si>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</si>
  <si>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</si>
  <si>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</si>
  <si>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</si>
  <si>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</si>
  <si>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</si>
  <si>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</si>
  <si>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</si>
  <si>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</si>
  <si>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</si>
  <si>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</si>
  <si>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</si>
  <si>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</si>
  <si>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</si>
  <si>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</si>
  <si>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</si>
  <si>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</si>
  <si>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</si>
  <si>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</si>
  <si>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</si>
  <si>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</si>
  <si>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</si>
  <si>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</si>
  <si>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</si>
  <si>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</si>
  <si>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</si>
  <si>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</si>
  <si>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</si>
  <si>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</si>
  <si>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</si>
  <si>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</si>
  <si>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</si>
  <si>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</si>
  <si>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</si>
  <si>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</si>
  <si>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</si>
  <si>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</si>
  <si>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</si>
  <si>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</si>
  <si>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</si>
  <si>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</si>
  <si>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</si>
  <si>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</si>
  <si>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</si>
  <si>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</si>
  <si>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</si>
  <si>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</si>
  <si>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</si>
  <si>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</si>
  <si>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</si>
  <si>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</si>
  <si>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</si>
  <si>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</si>
  <si>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</si>
  <si>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</si>
  <si>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</si>
  <si>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</si>
  <si>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</si>
  <si>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</si>
  <si>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</si>
  <si>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</si>
  <si>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</si>
  <si>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</si>
  <si>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</si>
  <si>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</si>
  <si>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</si>
  <si>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</si>
  <si>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</si>
  <si>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</si>
  <si>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</si>
  <si>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</si>
  <si>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</si>
  <si>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</si>
  <si>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</si>
  <si>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</si>
  <si>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</si>
  <si>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</si>
  <si>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</si>
  <si>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</si>
  <si>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</si>
  <si>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</si>
  <si>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</si>
  <si>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</si>
  <si>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</si>
  <si>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</si>
  <si>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</si>
  <si>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</si>
  <si>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</si>
  <si>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</si>
  <si>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</si>
  <si>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</si>
  <si>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</si>
  <si>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</si>
  <si>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</si>
  <si>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</si>
  <si>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</si>
  <si>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</si>
  <si>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</si>
  <si>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</si>
  <si>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</si>
  <si>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</si>
  <si>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</si>
  <si>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</si>
  <si>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</si>
  <si>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</si>
  <si>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</si>
  <si>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</si>
  <si>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</si>
  <si>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</si>
  <si>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</si>
  <si>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</si>
  <si>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</si>
  <si>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</si>
  <si>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</si>
  <si>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</si>
  <si>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</si>
  <si>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</si>
  <si>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</si>
  <si>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</si>
  <si>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</si>
  <si>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</si>
  <si>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</si>
  <si>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</si>
  <si>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</si>
  <si>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</si>
  <si>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</si>
  <si>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</si>
  <si>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</si>
  <si>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</si>
  <si>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</si>
  <si>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</si>
  <si>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</si>
  <si>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</si>
  <si>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</si>
  <si>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</si>
  <si>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</si>
  <si>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</si>
  <si>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</si>
  <si>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</si>
  <si>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</si>
  <si>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</si>
  <si>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</si>
  <si>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</si>
  <si>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</si>
  <si>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</si>
  <si>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</si>
  <si>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</si>
  <si>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</si>
  <si>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</si>
  <si>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</si>
  <si>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</si>
  <si>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</si>
  <si>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</si>
  <si>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</si>
  <si>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</si>
  <si>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</si>
  <si>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</si>
  <si>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</si>
  <si>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</si>
  <si>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</si>
  <si>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</si>
  <si>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</si>
  <si>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</si>
  <si>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</si>
  <si>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</si>
  <si>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</si>
  <si>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</si>
  <si>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</si>
  <si>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</si>
  <si>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</si>
  <si>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</si>
  <si>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</si>
  <si>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</si>
  <si>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</si>
  <si>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</si>
  <si>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</si>
  <si>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</si>
  <si>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</si>
  <si>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</si>
  <si>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</si>
  <si>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</si>
  <si>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</si>
  <si>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</si>
  <si>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</si>
  <si>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</si>
  <si>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</si>
  <si>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</si>
  <si>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</si>
  <si>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</si>
  <si>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</si>
  <si>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</si>
  <si>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</si>
  <si>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</si>
  <si>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</si>
  <si>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</si>
  <si>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</si>
  <si>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</si>
  <si>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</si>
  <si>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</si>
  <si>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</si>
  <si>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</si>
  <si>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</si>
  <si>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</si>
  <si>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</si>
  <si>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</si>
  <si>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</si>
  <si>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</si>
  <si>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</si>
  <si>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</si>
  <si>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</si>
  <si>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</si>
  <si>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</si>
  <si>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</si>
  <si>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</si>
  <si>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</si>
  <si>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</si>
  <si>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</si>
  <si>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</si>
  <si>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</si>
  <si>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</si>
  <si>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</si>
  <si>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</si>
  <si>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</si>
  <si>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</si>
  <si>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</si>
  <si>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</si>
  <si>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</si>
  <si>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</si>
  <si>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</si>
  <si>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</si>
  <si>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</si>
  <si>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</si>
  <si>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</si>
  <si>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</si>
  <si>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</si>
  <si>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</si>
  <si>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</si>
  <si>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</si>
  <si>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</si>
  <si>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</si>
  <si>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</si>
  <si>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</si>
  <si>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</si>
  <si>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</si>
  <si>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</si>
  <si>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</si>
  <si>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</si>
  <si>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</si>
  <si>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</si>
  <si>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</si>
  <si>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</si>
  <si>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</si>
  <si>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</si>
  <si>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</si>
  <si>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</si>
  <si>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</si>
  <si>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</si>
  <si>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</si>
  <si>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</si>
  <si>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</si>
  <si>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</si>
  <si>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</si>
  <si>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</si>
  <si>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</si>
  <si>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</si>
  <si>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</si>
  <si>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</si>
  <si>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</si>
  <si>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</si>
  <si>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</si>
  <si>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</si>
  <si>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</si>
  <si>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</si>
  <si>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</si>
  <si>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</si>
  <si>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</si>
  <si>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</si>
  <si>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</si>
  <si>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</si>
  <si>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</si>
  <si>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</si>
  <si>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</si>
  <si>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</si>
  <si>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</si>
  <si>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</si>
  <si>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</si>
  <si>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</si>
  <si>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</si>
  <si>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</si>
  <si>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</si>
  <si>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</si>
  <si>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</si>
  <si>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</si>
  <si>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</si>
  <si>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</si>
  <si>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</si>
  <si>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</si>
  <si>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</si>
  <si>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</si>
  <si>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</si>
  <si>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</si>
  <si>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</si>
  <si>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</si>
  <si>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</si>
  <si>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</si>
  <si>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</si>
  <si>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</si>
  <si>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</si>
  <si>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</si>
  <si>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</si>
  <si>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</si>
  <si>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</si>
  <si>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</si>
  <si>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</si>
  <si>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</si>
  <si>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</si>
  <si>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</si>
  <si>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</si>
  <si>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</si>
  <si>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</si>
  <si>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</si>
  <si>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</si>
  <si>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</si>
  <si>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</si>
  <si>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</si>
  <si>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</si>
  <si>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</si>
  <si>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</si>
  <si>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</si>
  <si>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</si>
  <si>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</si>
  <si>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</si>
  <si>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</si>
  <si>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</si>
  <si>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</si>
  <si>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</si>
  <si>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</si>
  <si>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</si>
  <si>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</si>
  <si>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</si>
  <si>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</si>
  <si>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</si>
  <si>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</si>
  <si>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</si>
  <si>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</si>
  <si>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</si>
  <si>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</si>
  <si>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</si>
  <si>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</si>
  <si>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</si>
  <si>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</si>
  <si>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</si>
  <si>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</si>
  <si>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</si>
  <si>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</si>
  <si>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</si>
  <si>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</si>
  <si>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</si>
  <si>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</si>
  <si>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</si>
  <si>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</si>
  <si>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</si>
  <si>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</si>
  <si>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</si>
  <si>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</si>
  <si>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</si>
  <si>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</si>
  <si>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</si>
  <si>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</si>
  <si>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</si>
  <si>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</si>
  <si>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</si>
  <si>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</si>
  <si>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</si>
  <si>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</si>
  <si>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</si>
  <si>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</si>
  <si>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</si>
  <si>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</si>
  <si>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</si>
  <si>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</si>
  <si>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</si>
  <si>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</si>
  <si>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</si>
  <si>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</si>
  <si>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</si>
  <si>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</si>
  <si>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</si>
  <si>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</si>
  <si>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</si>
  <si>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</si>
  <si>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</si>
  <si>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</si>
  <si>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</si>
  <si>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</si>
  <si>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</si>
  <si>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</si>
  <si>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</si>
  <si>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</si>
  <si>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</si>
  <si>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</si>
  <si>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</si>
  <si>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</si>
  <si>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</si>
  <si>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</si>
  <si>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</si>
  <si>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</si>
  <si>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</si>
  <si>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</si>
  <si>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</si>
  <si>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</si>
  <si>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</si>
  <si>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</si>
  <si>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</si>
  <si>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</si>
  <si>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</si>
  <si>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</si>
  <si>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</si>
  <si>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</si>
  <si>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</si>
  <si>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</si>
  <si>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</si>
  <si>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</si>
  <si>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</si>
  <si>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</si>
  <si>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</si>
  <si>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</si>
  <si>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</si>
  <si>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</si>
  <si>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</si>
  <si>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</si>
  <si>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</si>
  <si>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</si>
  <si>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</si>
  <si>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</si>
  <si>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</si>
  <si>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</si>
  <si>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</si>
  <si>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</si>
  <si>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</si>
  <si>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</si>
  <si>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</si>
  <si>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</si>
  <si>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</si>
  <si>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</si>
  <si>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</si>
  <si>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</si>
  <si>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</si>
  <si>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</si>
  <si>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</si>
  <si>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</si>
  <si>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</si>
  <si>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</si>
  <si>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</si>
  <si>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</si>
  <si>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</si>
  <si>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</si>
  <si>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</si>
  <si>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</si>
  <si>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</si>
  <si>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</si>
  <si>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</si>
  <si>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</si>
  <si>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</si>
  <si>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</si>
  <si>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</si>
  <si>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</si>
  <si>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</si>
  <si>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</si>
  <si>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</si>
  <si>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</si>
  <si>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</si>
  <si>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</si>
  <si>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</si>
  <si>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</si>
  <si>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</si>
  <si>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</si>
  <si>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</si>
  <si>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</si>
  <si>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</si>
  <si>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</si>
  <si>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</si>
  <si>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</si>
  <si>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</si>
  <si>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</si>
  <si>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</si>
  <si>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</si>
  <si>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</si>
  <si>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</si>
  <si>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</si>
  <si>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</si>
  <si>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</si>
  <si>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</si>
  <si>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</si>
  <si>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</si>
  <si>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</si>
  <si>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</si>
  <si>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</si>
  <si>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</si>
  <si>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</si>
  <si>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</si>
  <si>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</si>
  <si>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</si>
  <si>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</si>
  <si>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</si>
  <si>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</si>
  <si>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</si>
  <si>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</si>
  <si>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</si>
  <si>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</si>
  <si>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</si>
  <si>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</si>
  <si>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</si>
  <si>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</si>
  <si>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</si>
  <si>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</si>
  <si>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</si>
  <si>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</si>
  <si>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</si>
  <si>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</si>
  <si>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</si>
  <si>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</si>
  <si>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</si>
  <si>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</si>
  <si>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</si>
  <si>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</si>
  <si>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</si>
  <si>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</si>
  <si>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</si>
  <si>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</si>
  <si>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</si>
  <si>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</si>
  <si>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</si>
  <si>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</si>
  <si>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</si>
  <si>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</si>
  <si>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</si>
  <si>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</si>
  <si>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</si>
  <si>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</si>
  <si>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</si>
  <si>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</si>
  <si>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</si>
  <si>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</si>
  <si>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</si>
  <si>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</si>
  <si>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</si>
  <si>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</si>
  <si>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</si>
  <si>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</si>
  <si>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</si>
  <si>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</si>
  <si>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</si>
  <si>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</si>
  <si>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</si>
  <si>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</si>
  <si>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</si>
  <si>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</si>
  <si>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</si>
  <si>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</si>
  <si>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</si>
  <si>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</si>
  <si>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</si>
  <si>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</si>
  <si>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</si>
  <si>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</si>
  <si>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</si>
  <si>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</si>
  <si>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</si>
  <si>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</si>
  <si>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</si>
  <si>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</si>
  <si>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</si>
  <si>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</si>
  <si>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</si>
  <si>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</si>
  <si>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</si>
  <si>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</si>
  <si>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</si>
  <si>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</si>
  <si>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</si>
  <si>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</si>
  <si>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</si>
  <si>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</si>
  <si>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</si>
  <si>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</si>
  <si>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</si>
  <si>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</si>
  <si>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</si>
  <si>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</si>
  <si>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</si>
  <si>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</si>
  <si>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</si>
  <si>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</si>
  <si>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</si>
  <si>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</si>
  <si>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</si>
  <si>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</si>
  <si>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</si>
  <si>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</si>
  <si>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</si>
  <si>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</si>
  <si>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</si>
  <si>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</si>
  <si>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</si>
  <si>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</si>
  <si>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</si>
  <si>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</si>
  <si>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</si>
  <si>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</si>
  <si>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</si>
  <si>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</si>
  <si>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</si>
  <si>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</si>
  <si>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</si>
  <si>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</si>
  <si>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</si>
  <si>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</si>
  <si>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</si>
  <si>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</si>
  <si>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</si>
  <si>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</si>
  <si>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</si>
  <si>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</si>
  <si>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</si>
  <si>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</si>
  <si>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</si>
  <si>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</si>
  <si>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</si>
  <si>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</si>
  <si>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</si>
  <si>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</si>
  <si>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</si>
  <si>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</si>
  <si>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</si>
  <si>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</si>
  <si>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</si>
  <si>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</si>
  <si>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</si>
  <si>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</si>
  <si>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</si>
  <si>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</si>
  <si>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</si>
  <si>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</si>
  <si>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</si>
  <si>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</si>
  <si>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</si>
  <si>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</si>
  <si>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</si>
  <si>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</si>
  <si>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</si>
  <si>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</si>
  <si>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</si>
  <si>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</si>
  <si>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</si>
  <si>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</si>
  <si>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</si>
  <si>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</si>
  <si>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</si>
  <si>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</si>
  <si>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</si>
  <si>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</si>
  <si>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</si>
  <si>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</si>
  <si>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</si>
  <si>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</si>
  <si>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</si>
  <si>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</si>
  <si>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</si>
  <si>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</si>
  <si>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</si>
  <si>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</si>
  <si>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</si>
  <si>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</si>
  <si>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</si>
  <si>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</si>
  <si>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</si>
  <si>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</si>
  <si>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</si>
  <si>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</si>
  <si>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</si>
  <si>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</si>
  <si>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</si>
  <si>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</si>
  <si>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</si>
  <si>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</si>
  <si>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</si>
  <si>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</si>
  <si>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</si>
  <si>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</si>
  <si>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</si>
  <si>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</si>
  <si>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</si>
  <si>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</si>
  <si>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</si>
  <si>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</si>
  <si>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</si>
  <si>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</si>
  <si>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</si>
  <si>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</si>
  <si>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</si>
  <si>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</si>
  <si>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</si>
  <si>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</si>
  <si>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</si>
  <si>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</si>
  <si>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</si>
  <si>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</si>
  <si>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</si>
  <si>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</si>
  <si>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</si>
  <si>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</si>
  <si>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</si>
  <si>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</si>
  <si>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</si>
  <si>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</si>
  <si>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</si>
  <si>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</si>
  <si>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</si>
  <si>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</si>
  <si>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</si>
  <si>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</si>
  <si>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</si>
  <si>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</si>
  <si>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</si>
  <si>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</si>
  <si>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</si>
  <si>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</si>
  <si>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</si>
  <si>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</si>
  <si>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</si>
  <si>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</si>
  <si>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</si>
  <si>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</si>
  <si>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</si>
  <si>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</si>
  <si>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</si>
  <si>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</si>
  <si>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</si>
  <si>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</si>
  <si>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</si>
  <si>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</si>
  <si>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</si>
  <si>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</si>
  <si>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</si>
  <si>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</si>
  <si>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</si>
  <si>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</si>
  <si>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</si>
  <si>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</si>
  <si>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</si>
  <si>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</si>
  <si>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</si>
  <si>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</si>
  <si>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</si>
  <si>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</si>
  <si>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</si>
  <si>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</si>
  <si>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</si>
  <si>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</si>
  <si>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</si>
  <si>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</si>
  <si>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</si>
  <si>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</si>
  <si>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</si>
  <si>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</si>
  <si>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</si>
  <si>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</si>
  <si>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</si>
  <si>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</si>
  <si>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</si>
  <si>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</si>
  <si>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</si>
  <si>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</si>
  <si>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</si>
  <si>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</si>
  <si>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</si>
  <si>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</si>
  <si>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</si>
  <si>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</si>
  <si>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</si>
  <si>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</si>
  <si>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</si>
  <si>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</si>
  <si>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</si>
  <si>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</si>
  <si>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</si>
  <si>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</si>
  <si>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</si>
  <si>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</si>
  <si>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</si>
  <si>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</si>
  <si>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</si>
  <si>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</si>
  <si>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</si>
  <si>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</si>
  <si>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</si>
  <si>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</si>
  <si>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</si>
  <si>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</si>
  <si>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</si>
  <si>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</si>
  <si>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</si>
  <si>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</si>
  <si>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</si>
  <si>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</si>
  <si>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</si>
  <si>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</si>
  <si>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</si>
  <si>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</si>
  <si>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</si>
  <si>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</si>
  <si>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</si>
  <si>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</si>
  <si>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</si>
  <si>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</si>
  <si>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</si>
  <si>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</si>
  <si>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</si>
  <si>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</si>
  <si>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</si>
  <si>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</si>
  <si>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</si>
  <si>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</si>
  <si>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</si>
  <si>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</si>
  <si>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</si>
  <si>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</si>
  <si>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</si>
  <si>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</si>
  <si>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</si>
  <si>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</si>
  <si>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</si>
  <si>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</si>
  <si>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</si>
  <si>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</si>
  <si>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</si>
  <si>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</si>
  <si>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</si>
  <si>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</si>
  <si>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</si>
  <si>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</si>
  <si>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</si>
  <si>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</si>
  <si>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</si>
  <si>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</si>
  <si>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</si>
  <si>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</si>
  <si>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</si>
  <si>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</si>
  <si>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</si>
  <si>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</si>
  <si>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</si>
  <si>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</si>
  <si>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</si>
  <si>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</si>
  <si>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</si>
  <si>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</si>
  <si>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</si>
  <si>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</si>
  <si>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</si>
  <si>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</si>
  <si>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</si>
  <si>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</si>
  <si>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</si>
  <si>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</si>
  <si>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</si>
  <si>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</si>
  <si>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</si>
  <si>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</si>
  <si>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</si>
  <si>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</si>
  <si>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</si>
  <si>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</si>
  <si>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</si>
  <si>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</si>
  <si>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</si>
  <si>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</si>
  <si>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</si>
  <si>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</si>
  <si>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</si>
  <si>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</si>
  <si>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</si>
  <si>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</si>
  <si>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</si>
  <si>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</si>
  <si>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</si>
  <si>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</si>
  <si>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</si>
  <si>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</si>
  <si>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</si>
  <si>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</si>
  <si>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</si>
  <si>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</si>
  <si>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</si>
  <si>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</si>
  <si>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</si>
  <si>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</si>
  <si>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</si>
  <si>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</si>
  <si>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</si>
  <si>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</si>
  <si>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</si>
  <si>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</si>
  <si>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</si>
  <si>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</si>
  <si>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</si>
  <si>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</si>
  <si>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</si>
  <si>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</si>
  <si>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</si>
  <si>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</si>
  <si>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</si>
  <si>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</si>
  <si>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</si>
  <si>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</si>
  <si>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</si>
  <si>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</si>
  <si>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</si>
  <si>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</si>
  <si>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</si>
  <si>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</si>
  <si>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</si>
  <si>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</si>
  <si>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</si>
  <si>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</si>
  <si>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</si>
  <si>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</si>
  <si>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</si>
  <si>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</si>
  <si>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</si>
  <si>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</si>
  <si>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</si>
  <si>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</si>
  <si>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</si>
  <si>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</si>
  <si>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</si>
  <si>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</si>
  <si>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</si>
  <si>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</si>
  <si>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</si>
  <si>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</si>
  <si>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</si>
  <si>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</si>
  <si>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</si>
  <si>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</si>
  <si>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</si>
  <si>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</si>
  <si>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</si>
  <si>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</si>
  <si>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</si>
  <si>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</si>
  <si>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</si>
  <si>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</si>
  <si>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</si>
  <si>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</si>
  <si>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</si>
  <si>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</si>
  <si>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</si>
  <si>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</si>
  <si>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</si>
  <si>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</si>
  <si>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</si>
  <si>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</si>
  <si>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</si>
  <si>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</si>
  <si>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</si>
  <si>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</si>
  <si>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</si>
  <si>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</si>
  <si>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</si>
  <si>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</si>
  <si>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</si>
  <si>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</si>
  <si>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</si>
  <si>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</si>
  <si>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</si>
  <si>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</si>
  <si>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</si>
  <si>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</si>
  <si>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</si>
  <si>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</si>
  <si>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</si>
  <si>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</si>
  <si>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</si>
  <si>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</si>
  <si>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</si>
  <si>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</si>
  <si>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</si>
  <si>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</si>
  <si>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</si>
  <si>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</si>
  <si>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</si>
  <si>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</si>
  <si>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</si>
  <si>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</si>
  <si>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</si>
  <si>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</si>
  <si>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</si>
  <si>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</si>
  <si>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</si>
  <si>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</si>
  <si>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</si>
  <si>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</si>
  <si>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</si>
  <si>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</si>
  <si>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</si>
  <si>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</si>
  <si>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</si>
  <si>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</si>
  <si>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</si>
  <si>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</si>
  <si>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</si>
  <si>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</si>
  <si>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</si>
  <si>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</si>
  <si>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</si>
  <si>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</si>
  <si>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</si>
  <si>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</si>
  <si>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</si>
  <si>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</si>
  <si>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</si>
  <si>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</si>
  <si>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</si>
  <si>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</si>
  <si>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</si>
  <si>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</si>
  <si>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</si>
  <si>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</si>
  <si>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</si>
  <si>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</si>
  <si>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</si>
  <si>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</si>
  <si>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</si>
  <si>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</si>
  <si>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</si>
  <si>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</si>
  <si>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</si>
  <si>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</si>
  <si>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</si>
  <si>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</si>
  <si>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</si>
  <si>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</si>
  <si>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</si>
  <si>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</si>
  <si>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</si>
  <si>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</si>
  <si>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</si>
  <si>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</si>
  <si>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</si>
  <si>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</si>
  <si>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</si>
  <si>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</si>
  <si>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</si>
  <si>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</si>
  <si>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</si>
  <si>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</si>
  <si>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</si>
  <si>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</si>
  <si>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</si>
  <si>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</si>
  <si>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</si>
  <si>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</si>
  <si>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</si>
  <si>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</si>
  <si>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</si>
  <si>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</si>
  <si>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</si>
  <si>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</si>
  <si>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</si>
  <si>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</si>
  <si>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</si>
  <si>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</si>
  <si>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</si>
  <si>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</si>
  <si>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</si>
  <si>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</si>
  <si>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</si>
  <si>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</si>
  <si>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</si>
  <si>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</si>
  <si>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</si>
  <si>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</si>
  <si>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</si>
  <si>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</si>
  <si>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</si>
  <si>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</si>
  <si>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</si>
  <si>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</si>
  <si>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</si>
  <si>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</si>
  <si>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</si>
  <si>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</si>
  <si>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</si>
  <si>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</si>
  <si>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</si>
  <si>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</si>
  <si>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</si>
  <si>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</si>
  <si>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</si>
  <si>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</si>
  <si>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</si>
  <si>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</si>
  <si>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</si>
  <si>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</si>
  <si>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</si>
  <si>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</si>
  <si>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</si>
  <si>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</si>
  <si>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</si>
  <si>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</si>
  <si>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</si>
  <si>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</si>
  <si>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</si>
  <si>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</si>
  <si>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</si>
  <si>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</si>
  <si>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</si>
  <si>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</si>
  <si>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</si>
  <si>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</si>
  <si>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</si>
  <si>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</si>
  <si>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</si>
  <si>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</si>
  <si>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</si>
  <si>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</si>
  <si>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</si>
  <si>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</si>
  <si>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</si>
  <si>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</si>
  <si>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</si>
  <si>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</si>
  <si>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</si>
  <si>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</si>
  <si>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</si>
  <si>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</si>
  <si>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</si>
  <si>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</si>
  <si>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</si>
  <si>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</si>
  <si>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</si>
  <si>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</si>
  <si>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</si>
  <si>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</si>
  <si>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</si>
  <si>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</si>
  <si>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</si>
  <si>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</si>
  <si>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</si>
  <si>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</si>
  <si>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</si>
  <si>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</si>
  <si>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</si>
  <si>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</si>
  <si>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</si>
  <si>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</si>
  <si>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</si>
  <si>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</si>
  <si>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</si>
  <si>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</si>
  <si>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</si>
  <si>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</si>
  <si>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</si>
  <si>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</si>
  <si>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</si>
  <si>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</si>
  <si>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</si>
  <si>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</si>
  <si>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</si>
  <si>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</si>
  <si>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</si>
  <si>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</si>
  <si>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</si>
  <si>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</si>
  <si>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</si>
  <si>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</si>
  <si>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</si>
  <si>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</si>
  <si>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</si>
  <si>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</si>
  <si>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</si>
  <si>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</si>
  <si>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</si>
  <si>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</si>
  <si>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</si>
  <si>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</si>
  <si>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</si>
  <si>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</si>
  <si>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</si>
  <si>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</si>
  <si>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</si>
  <si>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</si>
  <si>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</si>
  <si>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</si>
  <si>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</si>
  <si>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</si>
  <si>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</si>
  <si>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</si>
  <si>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</si>
  <si>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</si>
  <si>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</si>
  <si>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</si>
  <si>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</si>
  <si>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</si>
  <si>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</si>
  <si>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</si>
  <si>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</si>
  <si>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</si>
  <si>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</si>
  <si>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</si>
  <si>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</si>
  <si>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</si>
  <si>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</si>
  <si>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</si>
  <si>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</si>
  <si>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</si>
  <si>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</si>
  <si>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</si>
  <si>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</si>
  <si>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</si>
  <si>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</si>
  <si>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</si>
  <si>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</si>
  <si>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</si>
  <si>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</si>
  <si>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</si>
  <si>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</si>
  <si>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</si>
  <si>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</si>
  <si>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</si>
  <si>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</si>
  <si>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</si>
  <si>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</si>
  <si>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</si>
  <si>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</si>
  <si>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</si>
  <si>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</si>
  <si>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</si>
  <si>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</si>
  <si>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</si>
  <si>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</si>
  <si>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</si>
  <si>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</si>
  <si>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</si>
  <si>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</si>
  <si>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</si>
  <si>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</si>
  <si>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</si>
  <si>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</si>
  <si>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</si>
  <si>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</si>
  <si>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</si>
  <si>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</si>
  <si>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Колубарска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</si>
</sst>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2029</c:v>
                </c:pt>
                <c:pt idx="1">
                  <c:v>2569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2210</c:v>
                </c:pt>
                <c:pt idx="1">
                  <c:v>2596</c:v>
                </c:pt>
                <c:pt idx="2">
                  <c:v>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32160"/>
        <c:axId val="117533696"/>
      </c:barChart>
      <c:catAx>
        <c:axId val="1175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33696"/>
        <c:crosses val="autoZero"/>
        <c:auto val="1"/>
        <c:lblAlgn val="ctr"/>
        <c:lblOffset val="100"/>
        <c:noMultiLvlLbl val="0"/>
      </c:catAx>
      <c:valAx>
        <c:axId val="117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32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4370</c:v>
                </c:pt>
                <c:pt idx="1">
                  <c:v>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91904"/>
        <c:axId val="119293440"/>
      </c:barChart>
      <c:catAx>
        <c:axId val="11929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93440"/>
        <c:crosses val="autoZero"/>
        <c:auto val="1"/>
        <c:lblAlgn val="ctr"/>
        <c:lblOffset val="100"/>
        <c:noMultiLvlLbl val="0"/>
      </c:catAx>
      <c:valAx>
        <c:axId val="11929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919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2447</c:v>
                </c:pt>
                <c:pt idx="1">
                  <c:v>2203</c:v>
                </c:pt>
                <c:pt idx="2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06112"/>
        <c:axId val="119307648"/>
      </c:barChart>
      <c:catAx>
        <c:axId val="11930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07648"/>
        <c:crosses val="autoZero"/>
        <c:auto val="1"/>
        <c:lblAlgn val="ctr"/>
        <c:lblOffset val="100"/>
        <c:noMultiLvlLbl val="0"/>
      </c:catAx>
      <c:valAx>
        <c:axId val="11930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0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112</c:v>
                </c:pt>
                <c:pt idx="1">
                  <c:v>174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39264"/>
        <c:axId val="119341056"/>
      </c:barChart>
      <c:catAx>
        <c:axId val="11933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41056"/>
        <c:crosses val="autoZero"/>
        <c:auto val="1"/>
        <c:lblAlgn val="ctr"/>
        <c:lblOffset val="100"/>
        <c:noMultiLvlLbl val="0"/>
      </c:catAx>
      <c:valAx>
        <c:axId val="119341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933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168</c:v>
                </c:pt>
                <c:pt idx="1">
                  <c:v>160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66016"/>
        <c:axId val="119367552"/>
      </c:barChart>
      <c:catAx>
        <c:axId val="1193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67552"/>
        <c:crosses val="autoZero"/>
        <c:auto val="1"/>
        <c:lblAlgn val="ctr"/>
        <c:lblOffset val="100"/>
        <c:noMultiLvlLbl val="0"/>
      </c:catAx>
      <c:valAx>
        <c:axId val="1193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66016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90</c:v>
                </c:pt>
                <c:pt idx="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94304"/>
        <c:axId val="119395840"/>
      </c:barChart>
      <c:catAx>
        <c:axId val="11939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95840"/>
        <c:crosses val="autoZero"/>
        <c:auto val="1"/>
        <c:lblAlgn val="ctr"/>
        <c:lblOffset val="100"/>
        <c:noMultiLvlLbl val="0"/>
      </c:catAx>
      <c:valAx>
        <c:axId val="11939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9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1482.5419999999999</c:v>
                </c:pt>
                <c:pt idx="1">
                  <c:v>1786.002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10048"/>
        <c:axId val="119428224"/>
      </c:barChart>
      <c:catAx>
        <c:axId val="11941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28224"/>
        <c:crosses val="autoZero"/>
        <c:auto val="1"/>
        <c:lblAlgn val="ctr"/>
        <c:lblOffset val="100"/>
        <c:noMultiLvlLbl val="0"/>
      </c:catAx>
      <c:valAx>
        <c:axId val="119428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53497</c:v>
                </c:pt>
                <c:pt idx="1">
                  <c:v>52727</c:v>
                </c:pt>
                <c:pt idx="2">
                  <c:v>52094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40896"/>
        <c:axId val="119442432"/>
      </c:barChart>
      <c:catAx>
        <c:axId val="1194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42432"/>
        <c:crosses val="autoZero"/>
        <c:auto val="1"/>
        <c:lblAlgn val="ctr"/>
        <c:lblOffset val="100"/>
        <c:noMultiLvlLbl val="0"/>
      </c:catAx>
      <c:valAx>
        <c:axId val="11944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4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7.6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55104"/>
        <c:axId val="119460992"/>
      </c:barChart>
      <c:catAx>
        <c:axId val="11945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60992"/>
        <c:crosses val="autoZero"/>
        <c:auto val="1"/>
        <c:lblAlgn val="ctr"/>
        <c:lblOffset val="100"/>
        <c:noMultiLvlLbl val="0"/>
      </c:catAx>
      <c:valAx>
        <c:axId val="11946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551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12.2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56992"/>
        <c:axId val="119958528"/>
      </c:barChart>
      <c:catAx>
        <c:axId val="11995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58528"/>
        <c:crosses val="autoZero"/>
        <c:auto val="1"/>
        <c:lblAlgn val="ctr"/>
        <c:lblOffset val="100"/>
        <c:noMultiLvlLbl val="0"/>
      </c:catAx>
      <c:valAx>
        <c:axId val="11995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5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16.582090515849959</c:v>
                </c:pt>
                <c:pt idx="1">
                  <c:v>60.151074956420679</c:v>
                </c:pt>
                <c:pt idx="2">
                  <c:v>23.266834527729358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558</c:v>
                </c:pt>
                <c:pt idx="1">
                  <c:v>699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180</c:v>
                </c:pt>
                <c:pt idx="1">
                  <c:v>157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50464"/>
        <c:axId val="117552256"/>
      </c:barChart>
      <c:catAx>
        <c:axId val="1175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2256"/>
        <c:crosses val="autoZero"/>
        <c:auto val="1"/>
        <c:lblAlgn val="ctr"/>
        <c:lblOffset val="100"/>
        <c:noMultiLvlLbl val="0"/>
      </c:catAx>
      <c:valAx>
        <c:axId val="11755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04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95</c:v>
                </c:pt>
                <c:pt idx="1">
                  <c:v>96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152832"/>
        <c:axId val="120154368"/>
      </c:barChart>
      <c:catAx>
        <c:axId val="1201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54368"/>
        <c:crosses val="autoZero"/>
        <c:auto val="1"/>
        <c:lblAlgn val="ctr"/>
        <c:lblOffset val="100"/>
        <c:noMultiLvlLbl val="0"/>
      </c:catAx>
      <c:valAx>
        <c:axId val="12015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15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198272"/>
        <c:axId val="120199808"/>
      </c:barChart>
      <c:catAx>
        <c:axId val="1201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99808"/>
        <c:crosses val="autoZero"/>
        <c:auto val="1"/>
        <c:lblAlgn val="ctr"/>
        <c:lblOffset val="100"/>
        <c:noMultiLvlLbl val="0"/>
      </c:catAx>
      <c:valAx>
        <c:axId val="12019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19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115.1</c:v>
                </c:pt>
                <c:pt idx="1">
                  <c:v>103</c:v>
                </c:pt>
                <c:pt idx="2">
                  <c:v>111.3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112.3</c:v>
                </c:pt>
                <c:pt idx="1">
                  <c:v>101.7</c:v>
                </c:pt>
                <c:pt idx="2">
                  <c:v>112.6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39616"/>
        <c:axId val="120241152"/>
      </c:barChart>
      <c:catAx>
        <c:axId val="12023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41152"/>
        <c:crosses val="autoZero"/>
        <c:auto val="1"/>
        <c:lblAlgn val="ctr"/>
        <c:lblOffset val="100"/>
        <c:noMultiLvlLbl val="0"/>
      </c:catAx>
      <c:valAx>
        <c:axId val="1202411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396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2462</c:v>
                </c:pt>
                <c:pt idx="1">
                  <c:v>2108</c:v>
                </c:pt>
                <c:pt idx="2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56576"/>
        <c:axId val="120858112"/>
      </c:barChart>
      <c:catAx>
        <c:axId val="1208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58112"/>
        <c:crosses val="autoZero"/>
        <c:auto val="1"/>
        <c:lblAlgn val="ctr"/>
        <c:lblOffset val="100"/>
        <c:noMultiLvlLbl val="0"/>
      </c:catAx>
      <c:valAx>
        <c:axId val="1208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5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73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107</c:v>
                </c:pt>
                <c:pt idx="1">
                  <c:v>101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89344"/>
        <c:axId val="120890880"/>
      </c:barChart>
      <c:catAx>
        <c:axId val="1208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90880"/>
        <c:crosses val="autoZero"/>
        <c:auto val="1"/>
        <c:lblAlgn val="ctr"/>
        <c:lblOffset val="100"/>
        <c:noMultiLvlLbl val="0"/>
      </c:catAx>
      <c:valAx>
        <c:axId val="12089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893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531</c:v>
                </c:pt>
                <c:pt idx="1">
                  <c:v>599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876</c:v>
                </c:pt>
                <c:pt idx="1">
                  <c:v>907</c:v>
                </c:pt>
                <c:pt idx="2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00320"/>
        <c:axId val="121001856"/>
      </c:barChart>
      <c:catAx>
        <c:axId val="1210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1856"/>
        <c:crosses val="autoZero"/>
        <c:auto val="1"/>
        <c:lblAlgn val="ctr"/>
        <c:lblOffset val="100"/>
        <c:noMultiLvlLbl val="0"/>
      </c:catAx>
      <c:valAx>
        <c:axId val="12100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032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2.1892956291561751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2.3862095680805733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2.3235844793078959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2.5276002324230098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2.7490477112789722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2.9866356769320164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3.1764478016656978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3.3643230679837299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3.4902188650009687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3.7303893085415458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4.2539867002388796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4.4250758602879463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3.4508360772160884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2.0420943895667896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1.6469752727742271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1.2292594744657499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153792"/>
        <c:axId val="121171968"/>
      </c:barChart>
      <c:catAx>
        <c:axId val="121153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171968"/>
        <c:crosses val="autoZero"/>
        <c:auto val="1"/>
        <c:lblAlgn val="ctr"/>
        <c:lblOffset val="100"/>
        <c:noMultiLvlLbl val="0"/>
      </c:catAx>
      <c:valAx>
        <c:axId val="121171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153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2.2428820453224869</c:v>
                </c:pt>
                <c:pt idx="1">
                  <c:v>2.3203563819484794</c:v>
                </c:pt>
                <c:pt idx="2">
                  <c:v>2.4617470462909163</c:v>
                </c:pt>
                <c:pt idx="3">
                  <c:v>2.5476144360513913</c:v>
                </c:pt>
                <c:pt idx="4">
                  <c:v>2.4901543030537798</c:v>
                </c:pt>
                <c:pt idx="5">
                  <c:v>2.7580863838853378</c:v>
                </c:pt>
                <c:pt idx="6">
                  <c:v>3.0027761637290982</c:v>
                </c:pt>
                <c:pt idx="7">
                  <c:v>3.3049260765704691</c:v>
                </c:pt>
                <c:pt idx="8">
                  <c:v>3.3669055458712633</c:v>
                </c:pt>
                <c:pt idx="9">
                  <c:v>3.5760862547614436</c:v>
                </c:pt>
                <c:pt idx="10">
                  <c:v>3.3617405900961974</c:v>
                </c:pt>
                <c:pt idx="11">
                  <c:v>3.7407192200916781</c:v>
                </c:pt>
                <c:pt idx="12">
                  <c:v>3.9318225837691263</c:v>
                </c:pt>
                <c:pt idx="13">
                  <c:v>4.0118793982826517</c:v>
                </c:pt>
                <c:pt idx="14">
                  <c:v>3.007295500032281</c:v>
                </c:pt>
                <c:pt idx="15">
                  <c:v>1.5591710245981019</c:v>
                </c:pt>
                <c:pt idx="16">
                  <c:v>1.1001355800890955</c:v>
                </c:pt>
                <c:pt idx="17">
                  <c:v>0.79411195041642446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319424"/>
        <c:axId val="121320960"/>
      </c:barChart>
      <c:catAx>
        <c:axId val="121319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320960"/>
        <c:crosses val="autoZero"/>
        <c:auto val="1"/>
        <c:lblAlgn val="ctr"/>
        <c:lblOffset val="100"/>
        <c:noMultiLvlLbl val="0"/>
      </c:catAx>
      <c:valAx>
        <c:axId val="1213209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19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0.20113285120605764</c:v>
                </c:pt>
                <c:pt idx="1">
                  <c:v>0.20703933747412009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1.9403404469290269</c:v>
                </c:pt>
                <c:pt idx="1">
                  <c:v>0.63025210084033612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11.877190647322418</c:v>
                </c:pt>
                <c:pt idx="1">
                  <c:v>6.9601753744976254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22.407086975168966</c:v>
                </c:pt>
                <c:pt idx="1">
                  <c:v>21.632566069906222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46.942336986260855</c:v>
                </c:pt>
                <c:pt idx="1">
                  <c:v>57.220496894409933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5.2161438691453332</c:v>
                </c:pt>
                <c:pt idx="1">
                  <c:v>4.2153818048958716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11.415768223967346</c:v>
                </c:pt>
                <c:pt idx="1">
                  <c:v>9.1340884179758852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410688"/>
        <c:axId val="121412224"/>
      </c:barChart>
      <c:catAx>
        <c:axId val="12141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12224"/>
        <c:crosses val="autoZero"/>
        <c:auto val="1"/>
        <c:lblAlgn val="ctr"/>
        <c:lblOffset val="100"/>
        <c:noMultiLvlLbl val="0"/>
      </c:catAx>
      <c:valAx>
        <c:axId val="12141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10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34.186669032935498</c:v>
                </c:pt>
                <c:pt idx="1">
                  <c:v>30.296248934356353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28.540160018930148</c:v>
                </c:pt>
                <c:pt idx="1">
                  <c:v>37.154426988186579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37.060206752739695</c:v>
                </c:pt>
                <c:pt idx="1">
                  <c:v>32.289002557544755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0.21296419539464928</c:v>
                </c:pt>
                <c:pt idx="1">
                  <c:v>0.26032151991231278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497088"/>
        <c:axId val="121498624"/>
      </c:barChart>
      <c:catAx>
        <c:axId val="12149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98624"/>
        <c:crosses val="autoZero"/>
        <c:auto val="1"/>
        <c:lblAlgn val="ctr"/>
        <c:lblOffset val="100"/>
        <c:noMultiLvlLbl val="0"/>
      </c:catAx>
      <c:valAx>
        <c:axId val="12149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970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4574</c:v>
                </c:pt>
                <c:pt idx="1">
                  <c:v>3750</c:v>
                </c:pt>
                <c:pt idx="2">
                  <c:v>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3104</c:v>
                </c:pt>
                <c:pt idx="1">
                  <c:v>2645</c:v>
                </c:pt>
                <c:pt idx="2">
                  <c:v>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46080"/>
        <c:axId val="117647616"/>
      </c:barChart>
      <c:catAx>
        <c:axId val="1176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47616"/>
        <c:crosses val="autoZero"/>
        <c:auto val="1"/>
        <c:lblAlgn val="ctr"/>
        <c:lblOffset val="100"/>
        <c:noMultiLvlLbl val="0"/>
      </c:catAx>
      <c:valAx>
        <c:axId val="1176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46080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60</c:v>
                </c:pt>
                <c:pt idx="3">
                  <c:v>90</c:v>
                </c:pt>
                <c:pt idx="4">
                  <c:v>127</c:v>
                </c:pt>
                <c:pt idx="5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47</c:v>
                </c:pt>
                <c:pt idx="3">
                  <c:v>57</c:v>
                </c:pt>
                <c:pt idx="4">
                  <c:v>76</c:v>
                </c:pt>
                <c:pt idx="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591680"/>
        <c:axId val="121593216"/>
      </c:barChart>
      <c:catAx>
        <c:axId val="12159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3216"/>
        <c:crosses val="autoZero"/>
        <c:auto val="1"/>
        <c:lblAlgn val="ctr"/>
        <c:lblOffset val="100"/>
        <c:noMultiLvlLbl val="0"/>
      </c:catAx>
      <c:valAx>
        <c:axId val="121593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0.41</c:v>
                </c:pt>
                <c:pt idx="3">
                  <c:v>0.26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638272"/>
        <c:axId val="121640064"/>
      </c:barChart>
      <c:catAx>
        <c:axId val="12163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40064"/>
        <c:crosses val="autoZero"/>
        <c:auto val="1"/>
        <c:lblAlgn val="ctr"/>
        <c:lblOffset val="100"/>
        <c:noMultiLvlLbl val="0"/>
      </c:catAx>
      <c:valAx>
        <c:axId val="1216400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82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23.684210526315788</c:v>
                </c:pt>
                <c:pt idx="1">
                  <c:v>63.712275456818126</c:v>
                </c:pt>
                <c:pt idx="2">
                  <c:v>15.56185221087167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76.31578947368422</c:v>
                </c:pt>
                <c:pt idx="1">
                  <c:v>36.287724543181874</c:v>
                </c:pt>
                <c:pt idx="2">
                  <c:v>84.438147789128323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679232"/>
        <c:axId val="121685120"/>
      </c:barChart>
      <c:catAx>
        <c:axId val="12167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85120"/>
        <c:crosses val="autoZero"/>
        <c:auto val="1"/>
        <c:lblAlgn val="ctr"/>
        <c:lblOffset val="100"/>
        <c:noMultiLvlLbl val="0"/>
      </c:catAx>
      <c:valAx>
        <c:axId val="121685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79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656</c:v>
                </c:pt>
                <c:pt idx="1">
                  <c:v>590</c:v>
                </c:pt>
                <c:pt idx="2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653</c:v>
                </c:pt>
                <c:pt idx="1">
                  <c:v>702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42016"/>
        <c:axId val="121943552"/>
      </c:barChart>
      <c:catAx>
        <c:axId val="1219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43552"/>
        <c:crosses val="autoZero"/>
        <c:auto val="1"/>
        <c:lblAlgn val="ctr"/>
        <c:lblOffset val="100"/>
        <c:noMultiLvlLbl val="0"/>
      </c:catAx>
      <c:valAx>
        <c:axId val="121943552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94201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1384</c:v>
                </c:pt>
                <c:pt idx="1">
                  <c:v>1672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1514</c:v>
                </c:pt>
                <c:pt idx="1">
                  <c:v>1776</c:v>
                </c:pt>
                <c:pt idx="2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95648"/>
        <c:axId val="121997184"/>
      </c:barChart>
      <c:catAx>
        <c:axId val="1219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97184"/>
        <c:crosses val="autoZero"/>
        <c:auto val="1"/>
        <c:lblAlgn val="ctr"/>
        <c:lblOffset val="100"/>
        <c:noMultiLvlLbl val="0"/>
      </c:catAx>
      <c:valAx>
        <c:axId val="12199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99564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29.027557397752663</c:v>
                </c:pt>
                <c:pt idx="1">
                  <c:v>27.942699960704466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27.223859330980215</c:v>
                </c:pt>
                <c:pt idx="1">
                  <c:v>28.385667845532815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15.928888313202293</c:v>
                </c:pt>
                <c:pt idx="1">
                  <c:v>19.854963740935233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12.39597163304297</c:v>
                </c:pt>
                <c:pt idx="1">
                  <c:v>15.950416175472441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7.5936660082251226</c:v>
                </c:pt>
                <c:pt idx="1">
                  <c:v>5.1477155003036472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7.8300573167967364</c:v>
                </c:pt>
                <c:pt idx="1">
                  <c:v>2.7185367770514057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156160"/>
        <c:axId val="122157696"/>
      </c:barChart>
      <c:catAx>
        <c:axId val="122156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57696"/>
        <c:crosses val="autoZero"/>
        <c:auto val="1"/>
        <c:lblAlgn val="ctr"/>
        <c:lblOffset val="100"/>
        <c:noMultiLvlLbl val="0"/>
      </c:catAx>
      <c:valAx>
        <c:axId val="122157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56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53.45</c:v>
                </c:pt>
                <c:pt idx="1">
                  <c:v>39.130000000000003</c:v>
                </c:pt>
                <c:pt idx="2">
                  <c:v>6.1</c:v>
                </c:pt>
                <c:pt idx="3">
                  <c:v>0.99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55.75</c:v>
                </c:pt>
                <c:pt idx="1">
                  <c:v>35.07</c:v>
                </c:pt>
                <c:pt idx="2">
                  <c:v>7.44</c:v>
                </c:pt>
                <c:pt idx="3">
                  <c:v>1.36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260864"/>
        <c:axId val="122270848"/>
      </c:barChart>
      <c:catAx>
        <c:axId val="1222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70848"/>
        <c:crosses val="autoZero"/>
        <c:auto val="1"/>
        <c:lblAlgn val="ctr"/>
        <c:lblOffset val="100"/>
        <c:noMultiLvlLbl val="0"/>
      </c:catAx>
      <c:valAx>
        <c:axId val="12227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60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58613</c:v>
                </c:pt>
                <c:pt idx="1">
                  <c:v>64784</c:v>
                </c:pt>
                <c:pt idx="2">
                  <c:v>73895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82208"/>
        <c:axId val="122383744"/>
      </c:barChart>
      <c:catAx>
        <c:axId val="1223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83744"/>
        <c:crosses val="autoZero"/>
        <c:auto val="1"/>
        <c:lblAlgn val="ctr"/>
        <c:lblOffset val="100"/>
        <c:noMultiLvlLbl val="0"/>
      </c:catAx>
      <c:valAx>
        <c:axId val="12238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8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21948</c:v>
                </c:pt>
                <c:pt idx="1">
                  <c:v>22418</c:v>
                </c:pt>
                <c:pt idx="2">
                  <c:v>22813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30636</c:v>
                </c:pt>
                <c:pt idx="1">
                  <c:v>30779</c:v>
                </c:pt>
                <c:pt idx="2">
                  <c:v>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19072"/>
        <c:axId val="122420608"/>
      </c:barChart>
      <c:catAx>
        <c:axId val="1224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20608"/>
        <c:crosses val="autoZero"/>
        <c:auto val="1"/>
        <c:lblAlgn val="ctr"/>
        <c:lblOffset val="100"/>
        <c:noMultiLvlLbl val="0"/>
      </c:catAx>
      <c:valAx>
        <c:axId val="12242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190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31.1</c:v>
                </c:pt>
                <c:pt idx="1">
                  <c:v>24.6</c:v>
                </c:pt>
                <c:pt idx="2">
                  <c:v>0.8</c:v>
                </c:pt>
                <c:pt idx="3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16.2</c:v>
                </c:pt>
                <c:pt idx="1">
                  <c:v>51.9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80.800293685756245</c:v>
                </c:pt>
                <c:pt idx="1">
                  <c:v>94.216351303106038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19.199706314243759</c:v>
                </c:pt>
                <c:pt idx="1">
                  <c:v>5.783648696893966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550144"/>
        <c:axId val="122551680"/>
      </c:barChart>
      <c:catAx>
        <c:axId val="12255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551680"/>
        <c:crosses val="autoZero"/>
        <c:auto val="1"/>
        <c:lblAlgn val="ctr"/>
        <c:lblOffset val="100"/>
        <c:noMultiLvlLbl val="0"/>
      </c:catAx>
      <c:valAx>
        <c:axId val="122551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5501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9.4</c:v>
                </c:pt>
                <c:pt idx="1">
                  <c:v>9.1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05952"/>
        <c:axId val="122607488"/>
      </c:barChart>
      <c:catAx>
        <c:axId val="1226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7488"/>
        <c:crosses val="autoZero"/>
        <c:auto val="1"/>
        <c:lblAlgn val="ctr"/>
        <c:lblOffset val="100"/>
        <c:noMultiLvlLbl val="0"/>
      </c:catAx>
      <c:valAx>
        <c:axId val="1226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59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15.6</c:v>
                </c:pt>
                <c:pt idx="1">
                  <c:v>15.8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74112"/>
        <c:axId val="123015168"/>
      </c:barChart>
      <c:catAx>
        <c:axId val="1228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15168"/>
        <c:crosses val="autoZero"/>
        <c:auto val="1"/>
        <c:lblAlgn val="ctr"/>
        <c:lblOffset val="100"/>
        <c:noMultiLvlLbl val="0"/>
      </c:catAx>
      <c:valAx>
        <c:axId val="1230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7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3.05</c:v>
                </c:pt>
                <c:pt idx="1">
                  <c:v>3.39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4.59</c:v>
                </c:pt>
                <c:pt idx="1">
                  <c:v>5.7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050240"/>
        <c:axId val="123064320"/>
      </c:barChart>
      <c:catAx>
        <c:axId val="1230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64320"/>
        <c:crosses val="autoZero"/>
        <c:auto val="1"/>
        <c:lblAlgn val="ctr"/>
        <c:lblOffset val="100"/>
        <c:noMultiLvlLbl val="0"/>
      </c:catAx>
      <c:valAx>
        <c:axId val="1230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0502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65140</c:v>
                </c:pt>
                <c:pt idx="1">
                  <c:v>64527</c:v>
                </c:pt>
                <c:pt idx="2">
                  <c:v>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1826</c:v>
                </c:pt>
                <c:pt idx="1">
                  <c:v>2887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20256"/>
        <c:axId val="123146624"/>
      </c:barChart>
      <c:catAx>
        <c:axId val="12312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46624"/>
        <c:crosses val="autoZero"/>
        <c:auto val="1"/>
        <c:lblAlgn val="ctr"/>
        <c:lblOffset val="100"/>
        <c:noMultiLvlLbl val="0"/>
      </c:catAx>
      <c:valAx>
        <c:axId val="123146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12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229674</c:v>
                </c:pt>
                <c:pt idx="1">
                  <c:v>220427</c:v>
                </c:pt>
                <c:pt idx="2">
                  <c:v>339972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5423</c:v>
                </c:pt>
                <c:pt idx="1">
                  <c:v>10051</c:v>
                </c:pt>
                <c:pt idx="2">
                  <c:v>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82080"/>
        <c:axId val="123192064"/>
      </c:barChart>
      <c:catAx>
        <c:axId val="12318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92064"/>
        <c:crosses val="autoZero"/>
        <c:auto val="1"/>
        <c:lblAlgn val="ctr"/>
        <c:lblOffset val="100"/>
        <c:noMultiLvlLbl val="0"/>
      </c:catAx>
      <c:valAx>
        <c:axId val="123192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18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</c:v>
                </c:pt>
                <c:pt idx="1">
                  <c:v>3.5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239808"/>
        <c:axId val="123253888"/>
      </c:barChart>
      <c:catAx>
        <c:axId val="1232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53888"/>
        <c:crosses val="autoZero"/>
        <c:auto val="1"/>
        <c:lblAlgn val="ctr"/>
        <c:lblOffset val="100"/>
        <c:noMultiLvlLbl val="0"/>
      </c:catAx>
      <c:valAx>
        <c:axId val="123253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23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28.1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38.4</c:v>
                </c:pt>
                <c:pt idx="1">
                  <c:v>39.1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346304"/>
        <c:axId val="123352192"/>
      </c:barChart>
      <c:catAx>
        <c:axId val="1233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52192"/>
        <c:crosses val="autoZero"/>
        <c:auto val="1"/>
        <c:lblAlgn val="ctr"/>
        <c:lblOffset val="100"/>
        <c:noMultiLvlLbl val="0"/>
      </c:catAx>
      <c:valAx>
        <c:axId val="1233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46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11267.12</c:v>
                </c:pt>
                <c:pt idx="1">
                  <c:v>52393.62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55200"/>
        <c:axId val="123565184"/>
      </c:barChart>
      <c:catAx>
        <c:axId val="12355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5184"/>
        <c:crosses val="autoZero"/>
        <c:auto val="1"/>
        <c:lblAlgn val="ctr"/>
        <c:lblOffset val="100"/>
        <c:noMultiLvlLbl val="0"/>
      </c:catAx>
      <c:valAx>
        <c:axId val="1235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5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50144"/>
        <c:axId val="124151680"/>
      </c:barChart>
      <c:catAx>
        <c:axId val="1241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51680"/>
        <c:crosses val="autoZero"/>
        <c:auto val="1"/>
        <c:lblAlgn val="ctr"/>
        <c:lblOffset val="100"/>
        <c:noMultiLvlLbl val="0"/>
      </c:catAx>
      <c:valAx>
        <c:axId val="1241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50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16.399999999999999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29.9</c:v>
                </c:pt>
                <c:pt idx="1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699328"/>
        <c:axId val="117700864"/>
      </c:barChart>
      <c:catAx>
        <c:axId val="11769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00864"/>
        <c:crosses val="autoZero"/>
        <c:auto val="1"/>
        <c:lblAlgn val="ctr"/>
        <c:lblOffset val="100"/>
        <c:noMultiLvlLbl val="0"/>
      </c:catAx>
      <c:valAx>
        <c:axId val="11770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9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2029</c:v>
                </c:pt>
                <c:pt idx="1">
                  <c:v>2569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2210</c:v>
                </c:pt>
                <c:pt idx="1">
                  <c:v>2596</c:v>
                </c:pt>
                <c:pt idx="2">
                  <c:v>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31648"/>
        <c:axId val="127133184"/>
      </c:barChart>
      <c:catAx>
        <c:axId val="1271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33184"/>
        <c:crosses val="autoZero"/>
        <c:auto val="1"/>
        <c:lblAlgn val="ctr"/>
        <c:lblOffset val="100"/>
        <c:noMultiLvlLbl val="0"/>
      </c:catAx>
      <c:valAx>
        <c:axId val="12713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31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558</c:v>
                </c:pt>
                <c:pt idx="1">
                  <c:v>699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180</c:v>
                </c:pt>
                <c:pt idx="1">
                  <c:v>157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77088"/>
        <c:axId val="127178624"/>
      </c:barChart>
      <c:catAx>
        <c:axId val="12717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78624"/>
        <c:crosses val="autoZero"/>
        <c:auto val="1"/>
        <c:lblAlgn val="ctr"/>
        <c:lblOffset val="100"/>
        <c:noMultiLvlLbl val="0"/>
      </c:catAx>
      <c:valAx>
        <c:axId val="12717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77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4574</c:v>
                </c:pt>
                <c:pt idx="1">
                  <c:v>3750</c:v>
                </c:pt>
                <c:pt idx="2">
                  <c:v>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3104</c:v>
                </c:pt>
                <c:pt idx="1">
                  <c:v>2645</c:v>
                </c:pt>
                <c:pt idx="2">
                  <c:v>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22528"/>
        <c:axId val="127224064"/>
      </c:barChart>
      <c:catAx>
        <c:axId val="1272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4064"/>
        <c:crosses val="autoZero"/>
        <c:auto val="1"/>
        <c:lblAlgn val="ctr"/>
        <c:lblOffset val="100"/>
        <c:noMultiLvlLbl val="0"/>
      </c:catAx>
      <c:valAx>
        <c:axId val="1272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25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16.2</c:v>
                </c:pt>
                <c:pt idx="1">
                  <c:v>51.9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16.399999999999999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29.9</c:v>
                </c:pt>
                <c:pt idx="1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390848"/>
        <c:axId val="127392384"/>
      </c:barChart>
      <c:catAx>
        <c:axId val="12739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92384"/>
        <c:crosses val="autoZero"/>
        <c:auto val="1"/>
        <c:lblAlgn val="ctr"/>
        <c:lblOffset val="100"/>
        <c:noMultiLvlLbl val="0"/>
      </c:catAx>
      <c:valAx>
        <c:axId val="12739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390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575552"/>
        <c:axId val="127577088"/>
      </c:barChart>
      <c:catAx>
        <c:axId val="12757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577088"/>
        <c:crosses val="autoZero"/>
        <c:auto val="1"/>
        <c:lblAlgn val="ctr"/>
        <c:lblOffset val="100"/>
        <c:noMultiLvlLbl val="0"/>
      </c:catAx>
      <c:valAx>
        <c:axId val="12757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57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584</c:v>
                </c:pt>
                <c:pt idx="1">
                  <c:v>1469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380</c:v>
                </c:pt>
                <c:pt idx="1">
                  <c:v>970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75008"/>
        <c:axId val="127701376"/>
      </c:barChart>
      <c:catAx>
        <c:axId val="12767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701376"/>
        <c:crosses val="autoZero"/>
        <c:auto val="1"/>
        <c:lblAlgn val="ctr"/>
        <c:lblOffset val="100"/>
        <c:noMultiLvlLbl val="0"/>
      </c:catAx>
      <c:valAx>
        <c:axId val="1277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7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146</c:v>
                </c:pt>
                <c:pt idx="1">
                  <c:v>458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97</c:v>
                </c:pt>
                <c:pt idx="1">
                  <c:v>379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28640"/>
        <c:axId val="127828736"/>
      </c:barChart>
      <c:catAx>
        <c:axId val="12772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28736"/>
        <c:crosses val="autoZero"/>
        <c:auto val="1"/>
        <c:lblAlgn val="ctr"/>
        <c:lblOffset val="100"/>
        <c:noMultiLvlLbl val="0"/>
      </c:catAx>
      <c:valAx>
        <c:axId val="12782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72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4370</c:v>
                </c:pt>
                <c:pt idx="1">
                  <c:v>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94880"/>
        <c:axId val="128004864"/>
      </c:barChart>
      <c:catAx>
        <c:axId val="12799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004864"/>
        <c:crosses val="autoZero"/>
        <c:auto val="1"/>
        <c:lblAlgn val="ctr"/>
        <c:lblOffset val="100"/>
        <c:noMultiLvlLbl val="0"/>
      </c:catAx>
      <c:valAx>
        <c:axId val="12800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9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2447</c:v>
                </c:pt>
                <c:pt idx="1">
                  <c:v>2203</c:v>
                </c:pt>
                <c:pt idx="2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50304"/>
        <c:axId val="128051840"/>
      </c:barChart>
      <c:catAx>
        <c:axId val="1280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51840"/>
        <c:crosses val="autoZero"/>
        <c:auto val="1"/>
        <c:lblAlgn val="ctr"/>
        <c:lblOffset val="100"/>
        <c:noMultiLvlLbl val="0"/>
      </c:catAx>
      <c:valAx>
        <c:axId val="1280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5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</c:v>
                </c:pt>
                <c:pt idx="1">
                  <c:v>24.7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5.5</c:v>
                </c:pt>
                <c:pt idx="1">
                  <c:v>8.3000000000000007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72.5</c:v>
                </c:pt>
                <c:pt idx="1">
                  <c:v>67</c:v>
                </c:pt>
                <c:pt idx="2">
                  <c:v>70.3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799168"/>
        <c:axId val="117809152"/>
      </c:barChart>
      <c:catAx>
        <c:axId val="1177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09152"/>
        <c:crosses val="autoZero"/>
        <c:auto val="1"/>
        <c:lblAlgn val="ctr"/>
        <c:lblOffset val="100"/>
        <c:noMultiLvlLbl val="0"/>
      </c:catAx>
      <c:valAx>
        <c:axId val="117809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799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112</c:v>
                </c:pt>
                <c:pt idx="1">
                  <c:v>174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87552"/>
        <c:axId val="128089088"/>
      </c:barChart>
      <c:catAx>
        <c:axId val="12808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89088"/>
        <c:crosses val="autoZero"/>
        <c:auto val="1"/>
        <c:lblAlgn val="ctr"/>
        <c:lblOffset val="100"/>
        <c:noMultiLvlLbl val="0"/>
      </c:catAx>
      <c:valAx>
        <c:axId val="128089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8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90</c:v>
                </c:pt>
                <c:pt idx="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14144"/>
        <c:axId val="128215680"/>
      </c:barChart>
      <c:catAx>
        <c:axId val="12821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15680"/>
        <c:crosses val="autoZero"/>
        <c:auto val="1"/>
        <c:lblAlgn val="ctr"/>
        <c:lblOffset val="100"/>
        <c:noMultiLvlLbl val="0"/>
      </c:catAx>
      <c:valAx>
        <c:axId val="128215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1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53497</c:v>
                </c:pt>
                <c:pt idx="1">
                  <c:v>52727</c:v>
                </c:pt>
                <c:pt idx="2">
                  <c:v>52094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40640"/>
        <c:axId val="128250624"/>
      </c:barChart>
      <c:catAx>
        <c:axId val="1282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50624"/>
        <c:crosses val="autoZero"/>
        <c:auto val="1"/>
        <c:lblAlgn val="ctr"/>
        <c:lblOffset val="100"/>
        <c:noMultiLvlLbl val="0"/>
      </c:catAx>
      <c:valAx>
        <c:axId val="1282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4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16.582090515849959</c:v>
                </c:pt>
                <c:pt idx="1">
                  <c:v>60.151074956420679</c:v>
                </c:pt>
                <c:pt idx="2">
                  <c:v>23.266834527729358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95</c:v>
                </c:pt>
                <c:pt idx="1">
                  <c:v>96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865024"/>
        <c:axId val="128866560"/>
      </c:barChart>
      <c:catAx>
        <c:axId val="1288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66560"/>
        <c:crosses val="autoZero"/>
        <c:auto val="1"/>
        <c:lblAlgn val="ctr"/>
        <c:lblOffset val="100"/>
        <c:noMultiLvlLbl val="0"/>
      </c:catAx>
      <c:valAx>
        <c:axId val="12886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86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012864"/>
        <c:axId val="129014400"/>
      </c:barChart>
      <c:catAx>
        <c:axId val="12901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14400"/>
        <c:crosses val="autoZero"/>
        <c:auto val="1"/>
        <c:lblAlgn val="ctr"/>
        <c:lblOffset val="100"/>
        <c:noMultiLvlLbl val="0"/>
      </c:catAx>
      <c:valAx>
        <c:axId val="1290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01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115.1</c:v>
                </c:pt>
                <c:pt idx="1">
                  <c:v>103</c:v>
                </c:pt>
                <c:pt idx="2">
                  <c:v>111.3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112.3</c:v>
                </c:pt>
                <c:pt idx="1">
                  <c:v>101.7</c:v>
                </c:pt>
                <c:pt idx="2">
                  <c:v>112.6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32032"/>
        <c:axId val="129133568"/>
      </c:barChart>
      <c:catAx>
        <c:axId val="1291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33568"/>
        <c:crosses val="autoZero"/>
        <c:auto val="1"/>
        <c:lblAlgn val="ctr"/>
        <c:lblOffset val="100"/>
        <c:noMultiLvlLbl val="0"/>
      </c:catAx>
      <c:valAx>
        <c:axId val="12913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32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2462</c:v>
                </c:pt>
                <c:pt idx="1">
                  <c:v>2108</c:v>
                </c:pt>
                <c:pt idx="2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282048"/>
        <c:axId val="129283584"/>
      </c:barChart>
      <c:catAx>
        <c:axId val="1292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83584"/>
        <c:crosses val="autoZero"/>
        <c:auto val="1"/>
        <c:lblAlgn val="ctr"/>
        <c:lblOffset val="100"/>
        <c:noMultiLvlLbl val="0"/>
      </c:catAx>
      <c:valAx>
        <c:axId val="1292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8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73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107</c:v>
                </c:pt>
                <c:pt idx="1">
                  <c:v>101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87552"/>
        <c:axId val="129689088"/>
      </c:barChart>
      <c:catAx>
        <c:axId val="129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89088"/>
        <c:crosses val="autoZero"/>
        <c:auto val="1"/>
        <c:lblAlgn val="ctr"/>
        <c:lblOffset val="100"/>
        <c:noMultiLvlLbl val="0"/>
      </c:catAx>
      <c:valAx>
        <c:axId val="1296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8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531</c:v>
                </c:pt>
                <c:pt idx="1">
                  <c:v>599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876</c:v>
                </c:pt>
                <c:pt idx="1">
                  <c:v>907</c:v>
                </c:pt>
                <c:pt idx="2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982272"/>
        <c:axId val="130983808"/>
      </c:barChart>
      <c:catAx>
        <c:axId val="13098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83808"/>
        <c:crosses val="autoZero"/>
        <c:auto val="1"/>
        <c:lblAlgn val="ctr"/>
        <c:lblOffset val="100"/>
        <c:noMultiLvlLbl val="0"/>
      </c:catAx>
      <c:valAx>
        <c:axId val="13098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8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819648"/>
        <c:axId val="117825536"/>
      </c:barChart>
      <c:catAx>
        <c:axId val="11781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25536"/>
        <c:crosses val="autoZero"/>
        <c:auto val="1"/>
        <c:lblAlgn val="ctr"/>
        <c:lblOffset val="100"/>
        <c:noMultiLvlLbl val="0"/>
      </c:catAx>
      <c:valAx>
        <c:axId val="1178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19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2.1892956291561751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2.3862095680805733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2.3235844793078959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2.5276002324230098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2.7490477112789722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2.9866356769320164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3.1764478016656978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3.3643230679837299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3.4902188650009687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3.7303893085415458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4.2539867002388796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4.4250758602879463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3.4508360772160884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2.0420943895667896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1.6469752727742271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1.2292594744657499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740800"/>
        <c:axId val="133750784"/>
      </c:barChart>
      <c:catAx>
        <c:axId val="133740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3750784"/>
        <c:crosses val="autoZero"/>
        <c:auto val="1"/>
        <c:lblAlgn val="ctr"/>
        <c:lblOffset val="100"/>
        <c:noMultiLvlLbl val="0"/>
      </c:catAx>
      <c:valAx>
        <c:axId val="133750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3740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2.2428820453224869</c:v>
                </c:pt>
                <c:pt idx="1">
                  <c:v>2.3203563819484794</c:v>
                </c:pt>
                <c:pt idx="2">
                  <c:v>2.4617470462909163</c:v>
                </c:pt>
                <c:pt idx="3">
                  <c:v>2.5476144360513913</c:v>
                </c:pt>
                <c:pt idx="4">
                  <c:v>2.4901543030537798</c:v>
                </c:pt>
                <c:pt idx="5">
                  <c:v>2.7580863838853378</c:v>
                </c:pt>
                <c:pt idx="6">
                  <c:v>3.0027761637290982</c:v>
                </c:pt>
                <c:pt idx="7">
                  <c:v>3.3049260765704691</c:v>
                </c:pt>
                <c:pt idx="8">
                  <c:v>3.3669055458712633</c:v>
                </c:pt>
                <c:pt idx="9">
                  <c:v>3.5760862547614436</c:v>
                </c:pt>
                <c:pt idx="10">
                  <c:v>3.3617405900961974</c:v>
                </c:pt>
                <c:pt idx="11">
                  <c:v>3.7407192200916781</c:v>
                </c:pt>
                <c:pt idx="12">
                  <c:v>3.9318225837691263</c:v>
                </c:pt>
                <c:pt idx="13">
                  <c:v>4.0118793982826517</c:v>
                </c:pt>
                <c:pt idx="14">
                  <c:v>3.007295500032281</c:v>
                </c:pt>
                <c:pt idx="15">
                  <c:v>1.5591710245981019</c:v>
                </c:pt>
                <c:pt idx="16">
                  <c:v>1.1001355800890955</c:v>
                </c:pt>
                <c:pt idx="17">
                  <c:v>0.79411195041642446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757952"/>
        <c:axId val="133776128"/>
      </c:barChart>
      <c:catAx>
        <c:axId val="1337579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3776128"/>
        <c:crosses val="autoZero"/>
        <c:auto val="1"/>
        <c:lblAlgn val="ctr"/>
        <c:lblOffset val="100"/>
        <c:noMultiLvlLbl val="0"/>
      </c:catAx>
      <c:valAx>
        <c:axId val="1337761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57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0.20113285120605764</c:v>
                </c:pt>
                <c:pt idx="1">
                  <c:v>0.20703933747412009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1.9403404469290269</c:v>
                </c:pt>
                <c:pt idx="1">
                  <c:v>0.63025210084033612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11.877190647322418</c:v>
                </c:pt>
                <c:pt idx="1">
                  <c:v>6.9601753744976254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22.407086975168966</c:v>
                </c:pt>
                <c:pt idx="1">
                  <c:v>21.632566069906222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46.942336986260855</c:v>
                </c:pt>
                <c:pt idx="1">
                  <c:v>57.220496894409933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5.2161438691453332</c:v>
                </c:pt>
                <c:pt idx="1">
                  <c:v>4.2153818048958716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11.415768223967346</c:v>
                </c:pt>
                <c:pt idx="1">
                  <c:v>9.1340884179758852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895296"/>
        <c:axId val="133896832"/>
      </c:barChart>
      <c:catAx>
        <c:axId val="13389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96832"/>
        <c:crosses val="autoZero"/>
        <c:auto val="1"/>
        <c:lblAlgn val="ctr"/>
        <c:lblOffset val="100"/>
        <c:noMultiLvlLbl val="0"/>
      </c:catAx>
      <c:valAx>
        <c:axId val="13389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95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34.186669032935498</c:v>
                </c:pt>
                <c:pt idx="1">
                  <c:v>30.296248934356353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28.540160018930148</c:v>
                </c:pt>
                <c:pt idx="1">
                  <c:v>37.154426988186579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37.060206752739695</c:v>
                </c:pt>
                <c:pt idx="1">
                  <c:v>32.289002557544755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0.21296419539464928</c:v>
                </c:pt>
                <c:pt idx="1">
                  <c:v>0.26032151991231278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985792"/>
        <c:axId val="133987328"/>
      </c:barChart>
      <c:catAx>
        <c:axId val="13398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987328"/>
        <c:crosses val="autoZero"/>
        <c:auto val="1"/>
        <c:lblAlgn val="ctr"/>
        <c:lblOffset val="100"/>
        <c:noMultiLvlLbl val="0"/>
      </c:catAx>
      <c:valAx>
        <c:axId val="133987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985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60</c:v>
                </c:pt>
                <c:pt idx="3">
                  <c:v>90</c:v>
                </c:pt>
                <c:pt idx="4">
                  <c:v>127</c:v>
                </c:pt>
                <c:pt idx="5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47</c:v>
                </c:pt>
                <c:pt idx="3">
                  <c:v>57</c:v>
                </c:pt>
                <c:pt idx="4">
                  <c:v>76</c:v>
                </c:pt>
                <c:pt idx="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039424"/>
        <c:axId val="134040960"/>
      </c:barChart>
      <c:catAx>
        <c:axId val="13403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40960"/>
        <c:crosses val="autoZero"/>
        <c:auto val="1"/>
        <c:lblAlgn val="ctr"/>
        <c:lblOffset val="100"/>
        <c:noMultiLvlLbl val="0"/>
      </c:catAx>
      <c:valAx>
        <c:axId val="13404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3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0.41</c:v>
                </c:pt>
                <c:pt idx="3">
                  <c:v>0.26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069632"/>
        <c:axId val="134075520"/>
      </c:barChart>
      <c:catAx>
        <c:axId val="134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75520"/>
        <c:crosses val="autoZero"/>
        <c:auto val="1"/>
        <c:lblAlgn val="ctr"/>
        <c:lblOffset val="100"/>
        <c:noMultiLvlLbl val="0"/>
      </c:catAx>
      <c:valAx>
        <c:axId val="1340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6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23.684210526315788</c:v>
                </c:pt>
                <c:pt idx="1">
                  <c:v>63.712275456818126</c:v>
                </c:pt>
                <c:pt idx="2">
                  <c:v>15.56185221087167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76.31578947368422</c:v>
                </c:pt>
                <c:pt idx="1">
                  <c:v>36.287724543181874</c:v>
                </c:pt>
                <c:pt idx="2">
                  <c:v>84.438147789128323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335872"/>
        <c:axId val="134341760"/>
      </c:barChart>
      <c:catAx>
        <c:axId val="13433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341760"/>
        <c:crosses val="autoZero"/>
        <c:auto val="1"/>
        <c:lblAlgn val="ctr"/>
        <c:lblOffset val="100"/>
        <c:noMultiLvlLbl val="0"/>
      </c:catAx>
      <c:valAx>
        <c:axId val="134341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335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12.2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08064"/>
        <c:axId val="134409600"/>
      </c:barChart>
      <c:catAx>
        <c:axId val="134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9600"/>
        <c:crosses val="autoZero"/>
        <c:auto val="1"/>
        <c:lblAlgn val="ctr"/>
        <c:lblOffset val="100"/>
        <c:noMultiLvlLbl val="0"/>
      </c:catAx>
      <c:valAx>
        <c:axId val="13440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0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656</c:v>
                </c:pt>
                <c:pt idx="1">
                  <c:v>590</c:v>
                </c:pt>
                <c:pt idx="2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653</c:v>
                </c:pt>
                <c:pt idx="1">
                  <c:v>702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81792"/>
        <c:axId val="134483328"/>
      </c:barChart>
      <c:catAx>
        <c:axId val="1344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83328"/>
        <c:crosses val="autoZero"/>
        <c:auto val="1"/>
        <c:lblAlgn val="ctr"/>
        <c:lblOffset val="100"/>
        <c:noMultiLvlLbl val="0"/>
      </c:catAx>
      <c:valAx>
        <c:axId val="1344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48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1384</c:v>
                </c:pt>
                <c:pt idx="1">
                  <c:v>1672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1514</c:v>
                </c:pt>
                <c:pt idx="1">
                  <c:v>1776</c:v>
                </c:pt>
                <c:pt idx="2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31328"/>
        <c:axId val="134557696"/>
      </c:barChart>
      <c:catAx>
        <c:axId val="1345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57696"/>
        <c:crosses val="autoZero"/>
        <c:auto val="1"/>
        <c:lblAlgn val="ctr"/>
        <c:lblOffset val="100"/>
        <c:noMultiLvlLbl val="0"/>
      </c:catAx>
      <c:valAx>
        <c:axId val="13455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53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584</c:v>
                </c:pt>
                <c:pt idx="1">
                  <c:v>1469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380</c:v>
                </c:pt>
                <c:pt idx="1">
                  <c:v>970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53568"/>
        <c:axId val="117855360"/>
      </c:barChart>
      <c:catAx>
        <c:axId val="11785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55360"/>
        <c:crosses val="autoZero"/>
        <c:auto val="1"/>
        <c:lblAlgn val="ctr"/>
        <c:lblOffset val="100"/>
        <c:noMultiLvlLbl val="0"/>
      </c:catAx>
      <c:valAx>
        <c:axId val="11785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5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29.027557397752663</c:v>
                </c:pt>
                <c:pt idx="1">
                  <c:v>27.942699960704466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27.223859330980215</c:v>
                </c:pt>
                <c:pt idx="1">
                  <c:v>28.385667845532815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15.928888313202293</c:v>
                </c:pt>
                <c:pt idx="1">
                  <c:v>19.854963740935233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12.39597163304297</c:v>
                </c:pt>
                <c:pt idx="1">
                  <c:v>15.950416175472441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7.5936660082251226</c:v>
                </c:pt>
                <c:pt idx="1">
                  <c:v>5.1477155003036472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7.8300573167967364</c:v>
                </c:pt>
                <c:pt idx="1">
                  <c:v>2.7185367770514057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625920"/>
        <c:axId val="134656384"/>
      </c:barChart>
      <c:catAx>
        <c:axId val="13462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56384"/>
        <c:crosses val="autoZero"/>
        <c:auto val="1"/>
        <c:lblAlgn val="ctr"/>
        <c:lblOffset val="100"/>
        <c:noMultiLvlLbl val="0"/>
      </c:catAx>
      <c:valAx>
        <c:axId val="134656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25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53.45</c:v>
                </c:pt>
                <c:pt idx="1">
                  <c:v>39.130000000000003</c:v>
                </c:pt>
                <c:pt idx="2">
                  <c:v>6.1</c:v>
                </c:pt>
                <c:pt idx="3">
                  <c:v>0.99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55.75</c:v>
                </c:pt>
                <c:pt idx="1">
                  <c:v>35.07</c:v>
                </c:pt>
                <c:pt idx="2">
                  <c:v>7.44</c:v>
                </c:pt>
                <c:pt idx="3">
                  <c:v>1.36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4710400"/>
        <c:axId val="134711936"/>
      </c:barChart>
      <c:catAx>
        <c:axId val="134710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11936"/>
        <c:crosses val="autoZero"/>
        <c:auto val="1"/>
        <c:lblAlgn val="ctr"/>
        <c:lblOffset val="100"/>
        <c:noMultiLvlLbl val="0"/>
      </c:catAx>
      <c:valAx>
        <c:axId val="13471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104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58613</c:v>
                </c:pt>
                <c:pt idx="1">
                  <c:v>64784</c:v>
                </c:pt>
                <c:pt idx="2">
                  <c:v>73895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859584"/>
        <c:axId val="135865472"/>
      </c:barChart>
      <c:catAx>
        <c:axId val="1358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65472"/>
        <c:crosses val="autoZero"/>
        <c:auto val="1"/>
        <c:lblAlgn val="ctr"/>
        <c:lblOffset val="100"/>
        <c:noMultiLvlLbl val="0"/>
      </c:catAx>
      <c:valAx>
        <c:axId val="1358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5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21948</c:v>
                </c:pt>
                <c:pt idx="1">
                  <c:v>22418</c:v>
                </c:pt>
                <c:pt idx="2">
                  <c:v>22813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30636</c:v>
                </c:pt>
                <c:pt idx="1">
                  <c:v>30779</c:v>
                </c:pt>
                <c:pt idx="2">
                  <c:v>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921024"/>
        <c:axId val="136025216"/>
      </c:barChart>
      <c:catAx>
        <c:axId val="1359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25216"/>
        <c:crosses val="autoZero"/>
        <c:auto val="1"/>
        <c:lblAlgn val="ctr"/>
        <c:lblOffset val="100"/>
        <c:noMultiLvlLbl val="0"/>
      </c:catAx>
      <c:valAx>
        <c:axId val="13602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2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31.1</c:v>
                </c:pt>
                <c:pt idx="1">
                  <c:v>24.6</c:v>
                </c:pt>
                <c:pt idx="2">
                  <c:v>0.8</c:v>
                </c:pt>
                <c:pt idx="3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80.800293685756245</c:v>
                </c:pt>
                <c:pt idx="1">
                  <c:v>94.216351303106038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19.199706314243759</c:v>
                </c:pt>
                <c:pt idx="1">
                  <c:v>5.783648696893966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272128"/>
        <c:axId val="136282112"/>
      </c:barChart>
      <c:catAx>
        <c:axId val="13627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282112"/>
        <c:crosses val="autoZero"/>
        <c:auto val="1"/>
        <c:lblAlgn val="ctr"/>
        <c:lblOffset val="100"/>
        <c:noMultiLvlLbl val="0"/>
      </c:catAx>
      <c:valAx>
        <c:axId val="1362821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2721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168</c:v>
                </c:pt>
                <c:pt idx="1">
                  <c:v>160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27936"/>
        <c:axId val="136329472"/>
      </c:barChart>
      <c:catAx>
        <c:axId val="1363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29472"/>
        <c:crosses val="autoZero"/>
        <c:auto val="1"/>
        <c:lblAlgn val="ctr"/>
        <c:lblOffset val="100"/>
        <c:noMultiLvlLbl val="0"/>
      </c:catAx>
      <c:valAx>
        <c:axId val="13632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9.4</c:v>
                </c:pt>
                <c:pt idx="1">
                  <c:v>9.1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46240"/>
        <c:axId val="136376704"/>
      </c:barChart>
      <c:catAx>
        <c:axId val="1363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76704"/>
        <c:crosses val="autoZero"/>
        <c:auto val="1"/>
        <c:lblAlgn val="ctr"/>
        <c:lblOffset val="100"/>
        <c:noMultiLvlLbl val="0"/>
      </c:catAx>
      <c:valAx>
        <c:axId val="1363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4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15.6</c:v>
                </c:pt>
                <c:pt idx="1">
                  <c:v>15.8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459008"/>
        <c:axId val="136460544"/>
      </c:barChart>
      <c:catAx>
        <c:axId val="1364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60544"/>
        <c:crosses val="autoZero"/>
        <c:auto val="1"/>
        <c:lblAlgn val="ctr"/>
        <c:lblOffset val="100"/>
        <c:noMultiLvlLbl val="0"/>
      </c:catAx>
      <c:valAx>
        <c:axId val="13646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5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3.05</c:v>
                </c:pt>
                <c:pt idx="1">
                  <c:v>3.39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4.59</c:v>
                </c:pt>
                <c:pt idx="1">
                  <c:v>5.7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508160"/>
        <c:axId val="136509696"/>
      </c:barChart>
      <c:catAx>
        <c:axId val="1365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09696"/>
        <c:crosses val="autoZero"/>
        <c:auto val="1"/>
        <c:lblAlgn val="ctr"/>
        <c:lblOffset val="100"/>
        <c:noMultiLvlLbl val="0"/>
      </c:catAx>
      <c:valAx>
        <c:axId val="1365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50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146</c:v>
                </c:pt>
                <c:pt idx="1">
                  <c:v>458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97</c:v>
                </c:pt>
                <c:pt idx="1">
                  <c:v>379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86976"/>
        <c:axId val="117888512"/>
      </c:barChart>
      <c:catAx>
        <c:axId val="11788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88512"/>
        <c:crosses val="autoZero"/>
        <c:auto val="1"/>
        <c:lblAlgn val="ctr"/>
        <c:lblOffset val="100"/>
        <c:noMultiLvlLbl val="0"/>
      </c:catAx>
      <c:valAx>
        <c:axId val="11788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8697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7.6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47328"/>
        <c:axId val="136643328"/>
      </c:barChart>
      <c:catAx>
        <c:axId val="13654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43328"/>
        <c:crosses val="autoZero"/>
        <c:auto val="1"/>
        <c:lblAlgn val="ctr"/>
        <c:lblOffset val="100"/>
        <c:noMultiLvlLbl val="0"/>
      </c:catAx>
      <c:valAx>
        <c:axId val="13664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4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</c:v>
                </c:pt>
                <c:pt idx="1">
                  <c:v>24.7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5.5</c:v>
                </c:pt>
                <c:pt idx="1">
                  <c:v>8.3000000000000007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72.5</c:v>
                </c:pt>
                <c:pt idx="1">
                  <c:v>67</c:v>
                </c:pt>
                <c:pt idx="2">
                  <c:v>70.3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867840"/>
        <c:axId val="136869376"/>
      </c:barChart>
      <c:catAx>
        <c:axId val="1368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69376"/>
        <c:crosses val="autoZero"/>
        <c:auto val="1"/>
        <c:lblAlgn val="ctr"/>
        <c:lblOffset val="100"/>
        <c:noMultiLvlLbl val="0"/>
      </c:catAx>
      <c:valAx>
        <c:axId val="136869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867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65140</c:v>
                </c:pt>
                <c:pt idx="1">
                  <c:v>64527</c:v>
                </c:pt>
                <c:pt idx="2">
                  <c:v>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1826</c:v>
                </c:pt>
                <c:pt idx="1">
                  <c:v>2887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21472"/>
        <c:axId val="136923008"/>
      </c:barChart>
      <c:catAx>
        <c:axId val="13692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23008"/>
        <c:crosses val="autoZero"/>
        <c:auto val="1"/>
        <c:lblAlgn val="ctr"/>
        <c:lblOffset val="100"/>
        <c:noMultiLvlLbl val="0"/>
      </c:catAx>
      <c:valAx>
        <c:axId val="136923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2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229674</c:v>
                </c:pt>
                <c:pt idx="1">
                  <c:v>220427</c:v>
                </c:pt>
                <c:pt idx="2">
                  <c:v>339972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5423</c:v>
                </c:pt>
                <c:pt idx="1">
                  <c:v>10051</c:v>
                </c:pt>
                <c:pt idx="2">
                  <c:v>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91488"/>
        <c:axId val="136993024"/>
      </c:barChart>
      <c:catAx>
        <c:axId val="13699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93024"/>
        <c:crosses val="autoZero"/>
        <c:auto val="1"/>
        <c:lblAlgn val="ctr"/>
        <c:lblOffset val="100"/>
        <c:noMultiLvlLbl val="0"/>
      </c:catAx>
      <c:valAx>
        <c:axId val="136993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9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</c:v>
                </c:pt>
                <c:pt idx="1">
                  <c:v>3.5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134080"/>
        <c:axId val="139135616"/>
      </c:barChart>
      <c:catAx>
        <c:axId val="13913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35616"/>
        <c:crosses val="autoZero"/>
        <c:auto val="1"/>
        <c:lblAlgn val="ctr"/>
        <c:lblOffset val="100"/>
        <c:noMultiLvlLbl val="0"/>
      </c:catAx>
      <c:valAx>
        <c:axId val="139135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13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28.1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38.4</c:v>
                </c:pt>
                <c:pt idx="1">
                  <c:v>39.1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171328"/>
        <c:axId val="139172864"/>
      </c:barChart>
      <c:catAx>
        <c:axId val="1391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72864"/>
        <c:crosses val="autoZero"/>
        <c:auto val="1"/>
        <c:lblAlgn val="ctr"/>
        <c:lblOffset val="100"/>
        <c:noMultiLvlLbl val="0"/>
      </c:catAx>
      <c:valAx>
        <c:axId val="139172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71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1482.5419999999999</c:v>
                </c:pt>
                <c:pt idx="1">
                  <c:v>1786.002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10592"/>
        <c:axId val="139312128"/>
      </c:barChart>
      <c:catAx>
        <c:axId val="1393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12128"/>
        <c:crosses val="autoZero"/>
        <c:auto val="1"/>
        <c:lblAlgn val="ctr"/>
        <c:lblOffset val="100"/>
        <c:noMultiLvlLbl val="0"/>
      </c:catAx>
      <c:valAx>
        <c:axId val="139312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1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11267.12</c:v>
                </c:pt>
                <c:pt idx="1">
                  <c:v>52393.62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55264"/>
        <c:axId val="139356800"/>
      </c:barChart>
      <c:catAx>
        <c:axId val="13935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56800"/>
        <c:crosses val="autoZero"/>
        <c:auto val="1"/>
        <c:lblAlgn val="ctr"/>
        <c:lblOffset val="100"/>
        <c:noMultiLvlLbl val="0"/>
      </c:catAx>
      <c:valAx>
        <c:axId val="13935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5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416704"/>
        <c:axId val="139418240"/>
      </c:barChart>
      <c:catAx>
        <c:axId val="13941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18240"/>
        <c:crosses val="autoZero"/>
        <c:auto val="1"/>
        <c:lblAlgn val="ctr"/>
        <c:lblOffset val="100"/>
        <c:noMultiLvlLbl val="0"/>
      </c:catAx>
      <c:valAx>
        <c:axId val="139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16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78098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76792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141809</v>
      </c>
      <c r="C4" s="35">
        <v>69914</v>
      </c>
      <c r="D4" s="63">
        <v>71895</v>
      </c>
      <c r="E4" s="211"/>
    </row>
    <row r="5" spans="1:5" ht="30" x14ac:dyDescent="0.25">
      <c r="A5" s="201" t="s">
        <v>716</v>
      </c>
      <c r="B5" s="72">
        <v>143649</v>
      </c>
      <c r="C5" s="61">
        <v>71360</v>
      </c>
      <c r="D5" s="111">
        <v>72289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29269</v>
      </c>
      <c r="C4" s="71">
        <v>43630</v>
      </c>
    </row>
    <row r="5" spans="1:6" x14ac:dyDescent="0.25">
      <c r="A5" s="286" t="s">
        <v>719</v>
      </c>
      <c r="B5" s="214">
        <v>5224</v>
      </c>
      <c r="C5" s="214">
        <v>5568</v>
      </c>
    </row>
    <row r="6" spans="1:6" x14ac:dyDescent="0.25">
      <c r="A6" s="286" t="s">
        <v>720</v>
      </c>
      <c r="B6" s="214">
        <v>11400</v>
      </c>
      <c r="C6" s="214">
        <v>12050</v>
      </c>
    </row>
    <row r="7" spans="1:6" x14ac:dyDescent="0.25">
      <c r="A7" s="286" t="s">
        <v>721</v>
      </c>
      <c r="B7" s="214">
        <v>20182</v>
      </c>
      <c r="C7" s="214">
        <v>14306</v>
      </c>
    </row>
    <row r="8" spans="1:6" x14ac:dyDescent="0.25">
      <c r="A8" s="286" t="s">
        <v>722</v>
      </c>
      <c r="B8" s="214">
        <v>121</v>
      </c>
      <c r="C8" s="214">
        <v>255</v>
      </c>
    </row>
    <row r="9" spans="1:6" x14ac:dyDescent="0.25">
      <c r="A9" s="286" t="s">
        <v>723</v>
      </c>
      <c r="B9" s="214">
        <v>6641</v>
      </c>
      <c r="C9" s="214">
        <v>5760</v>
      </c>
    </row>
    <row r="10" spans="1:6" ht="30" x14ac:dyDescent="0.25">
      <c r="A10" s="293" t="s">
        <v>724</v>
      </c>
      <c r="B10" s="214">
        <v>12205</v>
      </c>
      <c r="C10" s="214">
        <v>1120</v>
      </c>
    </row>
    <row r="11" spans="1:6" x14ac:dyDescent="0.25">
      <c r="A11" s="286" t="s">
        <v>887</v>
      </c>
      <c r="B11" s="214">
        <v>2995</v>
      </c>
      <c r="C11" s="214">
        <v>3787</v>
      </c>
    </row>
    <row r="12" spans="1:6" x14ac:dyDescent="0.25">
      <c r="A12" s="294" t="s">
        <v>16</v>
      </c>
      <c r="B12" s="1">
        <f>SUM(B4:B11)</f>
        <v>88037</v>
      </c>
      <c r="C12" s="1">
        <f>SUM(C4:C11)</f>
        <v>86476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24528</v>
      </c>
      <c r="C19" s="71">
        <v>33035</v>
      </c>
    </row>
    <row r="20" spans="1:3" x14ac:dyDescent="0.25">
      <c r="A20" s="286" t="s">
        <v>719</v>
      </c>
      <c r="B20" s="214">
        <v>3040</v>
      </c>
      <c r="C20" s="214">
        <v>3237</v>
      </c>
    </row>
    <row r="21" spans="1:3" x14ac:dyDescent="0.25">
      <c r="A21" s="286" t="s">
        <v>720</v>
      </c>
      <c r="B21" s="214">
        <v>10317</v>
      </c>
      <c r="C21" s="214">
        <v>10875</v>
      </c>
    </row>
    <row r="22" spans="1:3" x14ac:dyDescent="0.25">
      <c r="A22" s="286" t="s">
        <v>721</v>
      </c>
      <c r="B22" s="214">
        <v>21210</v>
      </c>
      <c r="C22" s="214">
        <v>17127</v>
      </c>
    </row>
    <row r="23" spans="1:3" x14ac:dyDescent="0.25">
      <c r="A23" s="286" t="s">
        <v>722</v>
      </c>
      <c r="B23" s="214">
        <v>89</v>
      </c>
      <c r="C23" s="214">
        <v>336</v>
      </c>
    </row>
    <row r="24" spans="1:3" x14ac:dyDescent="0.25">
      <c r="A24" s="286" t="s">
        <v>723</v>
      </c>
      <c r="B24" s="214">
        <v>4838</v>
      </c>
      <c r="C24" s="214">
        <v>3938</v>
      </c>
    </row>
    <row r="25" spans="1:3" ht="30" x14ac:dyDescent="0.25">
      <c r="A25" s="293" t="s">
        <v>724</v>
      </c>
      <c r="B25" s="214">
        <v>10766</v>
      </c>
      <c r="C25" s="214">
        <v>1380</v>
      </c>
    </row>
    <row r="26" spans="1:3" x14ac:dyDescent="0.25">
      <c r="A26" s="286" t="s">
        <v>887</v>
      </c>
      <c r="B26" s="214">
        <v>3146</v>
      </c>
      <c r="C26" s="214">
        <v>6635</v>
      </c>
    </row>
    <row r="27" spans="1:3" x14ac:dyDescent="0.25">
      <c r="A27" s="294" t="s">
        <v>16</v>
      </c>
      <c r="B27" s="1">
        <f>SUM(B19:B26)</f>
        <v>77934</v>
      </c>
      <c r="C27" s="1">
        <f>SUM(C19:C26)</f>
        <v>76563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74.790000000000006</v>
      </c>
      <c r="C4" s="1018">
        <v>72.739999999999995</v>
      </c>
      <c r="D4" s="1018">
        <v>77.14</v>
      </c>
      <c r="E4" s="1019">
        <v>65</v>
      </c>
      <c r="F4" s="1019">
        <v>168</v>
      </c>
      <c r="G4" s="1020">
        <v>44.9</v>
      </c>
      <c r="H4" s="1021">
        <v>43.8</v>
      </c>
      <c r="I4" s="1022">
        <v>46</v>
      </c>
      <c r="J4" s="1019">
        <v>15.6</v>
      </c>
    </row>
    <row r="5" spans="1:12" x14ac:dyDescent="0.25">
      <c r="A5" s="498">
        <v>2021</v>
      </c>
      <c r="B5" s="757">
        <v>72.63</v>
      </c>
      <c r="C5" s="758">
        <v>70.16</v>
      </c>
      <c r="D5" s="758">
        <v>75.319999999999993</v>
      </c>
      <c r="E5" s="1023">
        <v>64</v>
      </c>
      <c r="F5" s="1023">
        <v>168.8</v>
      </c>
      <c r="G5" s="1024">
        <v>45</v>
      </c>
      <c r="H5" s="1025">
        <v>43.8</v>
      </c>
      <c r="I5" s="1026">
        <v>46.1</v>
      </c>
      <c r="J5" s="1023">
        <v>15.8</v>
      </c>
    </row>
    <row r="6" spans="1:12" x14ac:dyDescent="0.25">
      <c r="A6" s="499">
        <v>2022</v>
      </c>
      <c r="B6" s="1011">
        <v>75.12</v>
      </c>
      <c r="C6" s="1012">
        <v>72.760000000000005</v>
      </c>
      <c r="D6" s="1012">
        <v>77.67</v>
      </c>
      <c r="E6" s="1013">
        <v>63</v>
      </c>
      <c r="F6" s="1013">
        <v>169.1</v>
      </c>
      <c r="G6" s="1014">
        <v>45</v>
      </c>
      <c r="H6" s="1015">
        <v>43.8</v>
      </c>
      <c r="I6" s="1016">
        <v>46.1</v>
      </c>
      <c r="J6" s="1013">
        <v>13.6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15.8</v>
      </c>
    </row>
    <row r="13" spans="1:12" x14ac:dyDescent="0.25">
      <c r="A13" s="633">
        <f t="shared" si="0"/>
        <v>2022</v>
      </c>
      <c r="B13" s="627">
        <f t="shared" si="1"/>
        <v>13.6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48477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53514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73895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5552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48033</v>
      </c>
      <c r="C5" s="70">
        <v>52584</v>
      </c>
      <c r="D5" s="55">
        <v>30636</v>
      </c>
      <c r="E5" s="110">
        <v>21948</v>
      </c>
      <c r="F5" s="55">
        <v>32.799999999999997</v>
      </c>
      <c r="G5" s="55">
        <v>38.4</v>
      </c>
      <c r="H5" s="110">
        <v>27.1</v>
      </c>
      <c r="I5" s="55"/>
      <c r="J5" s="70"/>
      <c r="K5" s="55"/>
      <c r="L5" s="55"/>
      <c r="M5" s="71">
        <v>46</v>
      </c>
      <c r="N5" s="71">
        <v>39</v>
      </c>
      <c r="O5" s="71">
        <v>54</v>
      </c>
    </row>
    <row r="6" spans="1:16" x14ac:dyDescent="0.25">
      <c r="A6" s="215">
        <v>2021</v>
      </c>
      <c r="B6" s="212">
        <v>47614</v>
      </c>
      <c r="C6" s="212">
        <v>53197</v>
      </c>
      <c r="D6" s="58">
        <v>30779</v>
      </c>
      <c r="E6" s="160">
        <v>22418</v>
      </c>
      <c r="F6" s="58">
        <v>33.5</v>
      </c>
      <c r="G6" s="58">
        <v>39.1</v>
      </c>
      <c r="H6" s="160">
        <v>28.1</v>
      </c>
      <c r="I6" s="58">
        <v>58613</v>
      </c>
      <c r="J6" s="212">
        <v>7678</v>
      </c>
      <c r="K6" s="58">
        <v>3104</v>
      </c>
      <c r="L6" s="58">
        <v>4574</v>
      </c>
      <c r="M6" s="214">
        <v>49</v>
      </c>
      <c r="N6" s="214">
        <v>40</v>
      </c>
      <c r="O6" s="214">
        <v>58</v>
      </c>
    </row>
    <row r="7" spans="1:16" x14ac:dyDescent="0.25">
      <c r="A7" s="229">
        <v>2022</v>
      </c>
      <c r="B7" s="167">
        <v>48477</v>
      </c>
      <c r="C7" s="167">
        <v>53514</v>
      </c>
      <c r="D7" s="94">
        <v>30701</v>
      </c>
      <c r="E7" s="169">
        <v>22813</v>
      </c>
      <c r="F7" s="94">
        <v>34.5</v>
      </c>
      <c r="G7" s="58">
        <v>40</v>
      </c>
      <c r="H7" s="160">
        <v>29.2</v>
      </c>
      <c r="I7" s="94">
        <v>64784</v>
      </c>
      <c r="J7" s="167">
        <v>6395</v>
      </c>
      <c r="K7" s="94">
        <v>2645</v>
      </c>
      <c r="L7" s="94">
        <v>3750</v>
      </c>
      <c r="M7" s="214">
        <v>41</v>
      </c>
      <c r="N7" s="214">
        <v>35</v>
      </c>
      <c r="O7" s="214">
        <v>48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73895</v>
      </c>
      <c r="J8" s="1072">
        <v>5552</v>
      </c>
      <c r="K8" s="1073">
        <v>2315</v>
      </c>
      <c r="L8" s="1073">
        <v>3237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58613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64784</v>
      </c>
      <c r="F14" s="514">
        <f>A5</f>
        <v>2020</v>
      </c>
      <c r="G14" s="310">
        <f>IF(ISBLANK(E5),"",E5)</f>
        <v>21948</v>
      </c>
      <c r="H14" s="310">
        <f>IF(ISBLANK(D5),"",D5)</f>
        <v>30636</v>
      </c>
      <c r="K14" s="514">
        <f>A6</f>
        <v>2021</v>
      </c>
      <c r="L14" s="310">
        <f>IF(ISBLANK(L6),"",L6)</f>
        <v>4574</v>
      </c>
      <c r="M14" s="310">
        <f>IF(ISBLANK(K6),"",K6)</f>
        <v>3104</v>
      </c>
    </row>
    <row r="15" spans="1:16" x14ac:dyDescent="0.25">
      <c r="A15" s="481">
        <f>A8</f>
        <v>2023</v>
      </c>
      <c r="B15" s="311">
        <f t="shared" si="0"/>
        <v>73895</v>
      </c>
      <c r="F15" s="486">
        <f t="shared" ref="F15:F16" si="1">A6</f>
        <v>2021</v>
      </c>
      <c r="G15" s="479">
        <f t="shared" ref="G15:G16" si="2">IF(ISBLANK(E6),"",E6)</f>
        <v>22418</v>
      </c>
      <c r="H15" s="479">
        <f t="shared" ref="H15:H16" si="3">IF(ISBLANK(D6),"",D6)</f>
        <v>30779</v>
      </c>
      <c r="K15" s="486">
        <f>A7</f>
        <v>2022</v>
      </c>
      <c r="L15" s="479">
        <f t="shared" ref="L15:L16" si="4">IF(ISBLANK(L7),"",L7)</f>
        <v>3750</v>
      </c>
      <c r="M15" s="479">
        <f t="shared" ref="M15:M16" si="5">IF(ISBLANK(K7),"",K7)</f>
        <v>2645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22813</v>
      </c>
      <c r="H16" s="311">
        <f t="shared" si="3"/>
        <v>30701</v>
      </c>
      <c r="K16" s="481">
        <f>A8</f>
        <v>2023</v>
      </c>
      <c r="L16" s="311">
        <f t="shared" si="4"/>
        <v>3237</v>
      </c>
      <c r="M16" s="311">
        <f t="shared" si="5"/>
        <v>2315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48033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47614</v>
      </c>
      <c r="C21" s="373"/>
      <c r="D21" s="197"/>
      <c r="F21" s="514">
        <f>A5</f>
        <v>2020</v>
      </c>
      <c r="G21" s="310">
        <f>IF(ISBLANK(E5),"",E5)</f>
        <v>21948</v>
      </c>
      <c r="H21" s="310">
        <f>IF(ISBLANK(D5),"",D5)</f>
        <v>30636</v>
      </c>
      <c r="K21" s="514">
        <f>A6</f>
        <v>2021</v>
      </c>
      <c r="L21" s="310">
        <f>IF(ISBLANK(L6),"",L6)</f>
        <v>4574</v>
      </c>
      <c r="M21" s="310">
        <f>IF(ISBLANK(K6),"",K6)</f>
        <v>3104</v>
      </c>
    </row>
    <row r="22" spans="1:15" x14ac:dyDescent="0.25">
      <c r="A22" s="481">
        <f t="shared" si="6"/>
        <v>2022</v>
      </c>
      <c r="B22" s="311">
        <f t="shared" si="7"/>
        <v>48477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22418</v>
      </c>
      <c r="H22" s="479">
        <f t="shared" ref="H22:H23" si="10">IF(ISBLANK(D6),"",D6)</f>
        <v>30779</v>
      </c>
      <c r="K22" s="486">
        <f>A7</f>
        <v>2022</v>
      </c>
      <c r="L22" s="479">
        <f>IF(ISBLANK(L7),"",L7)</f>
        <v>3750</v>
      </c>
      <c r="M22" s="479">
        <f>IF(ISBLANK(K7),"",K7)</f>
        <v>2645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22813</v>
      </c>
      <c r="H23" s="311">
        <f t="shared" si="10"/>
        <v>30701</v>
      </c>
      <c r="K23" s="481">
        <f>A8</f>
        <v>2023</v>
      </c>
      <c r="L23" s="311">
        <f>IF(ISBLANK(L8),"",L8)</f>
        <v>3237</v>
      </c>
      <c r="M23" s="311">
        <f>IF(ISBLANK(K8),"",K8)</f>
        <v>2315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48033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47614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48477</v>
      </c>
      <c r="C28" s="373"/>
      <c r="D28" s="197"/>
      <c r="F28" s="514">
        <f>A5</f>
        <v>2020</v>
      </c>
      <c r="G28" s="310">
        <f>IF(ISBLANK(H5),"",H5)</f>
        <v>27.1</v>
      </c>
      <c r="H28" s="310">
        <f>IF(ISBLANK(G5),"",G5)</f>
        <v>38.4</v>
      </c>
      <c r="K28" s="514">
        <f>A5</f>
        <v>2020</v>
      </c>
      <c r="L28" s="310">
        <f>IF(ISBLANK(O5),"",O5)</f>
        <v>54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28.1</v>
      </c>
      <c r="H29" s="479">
        <f t="shared" ref="H29:H30" si="15">IF(ISBLANK(G6),"",G6)</f>
        <v>39.1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29.2</v>
      </c>
      <c r="H30" s="311">
        <f t="shared" si="15"/>
        <v>40</v>
      </c>
      <c r="K30" s="481">
        <f t="shared" si="16"/>
        <v>2022</v>
      </c>
      <c r="L30" s="311">
        <f t="shared" si="17"/>
        <v>48</v>
      </c>
      <c r="M30" s="311">
        <f t="shared" si="18"/>
        <v>35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27.1</v>
      </c>
      <c r="H35" s="310">
        <f>IF(ISBLANK(G5),"",G5)</f>
        <v>38.4</v>
      </c>
      <c r="K35" s="514">
        <f>A5</f>
        <v>2020</v>
      </c>
      <c r="L35" s="310">
        <f>IF(ISBLANK(O5),"",O5)</f>
        <v>54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28.1</v>
      </c>
      <c r="H36" s="479">
        <f t="shared" ref="H36:H37" si="21">IF(ISBLANK(G6),"",G6)</f>
        <v>39.1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29.2</v>
      </c>
      <c r="H37" s="311">
        <f t="shared" si="21"/>
        <v>40</v>
      </c>
      <c r="K37" s="481">
        <f t="shared" si="22"/>
        <v>2022</v>
      </c>
      <c r="L37" s="311">
        <f t="shared" si="23"/>
        <v>48</v>
      </c>
      <c r="M37" s="311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18.399999999999999</v>
      </c>
      <c r="C6" s="35">
        <v>19.2</v>
      </c>
      <c r="D6" s="63">
        <v>17.8</v>
      </c>
      <c r="E6" s="35">
        <v>53.5</v>
      </c>
      <c r="F6" s="35">
        <v>48.7</v>
      </c>
      <c r="G6" s="35">
        <v>56.7</v>
      </c>
      <c r="H6" s="292">
        <v>28.2</v>
      </c>
      <c r="I6" s="35">
        <v>32.1</v>
      </c>
      <c r="J6" s="63">
        <v>25.5</v>
      </c>
      <c r="M6" s="127" t="s">
        <v>16</v>
      </c>
      <c r="N6" s="935">
        <f>IF(ISBLANK(B8),"",B8)</f>
        <v>16.2</v>
      </c>
      <c r="O6" s="935">
        <f>IF(ISBLANK(E8),"",E8)</f>
        <v>51.9</v>
      </c>
      <c r="P6" s="128">
        <f>IF(ISBLANK(H8),"",H8)</f>
        <v>31.8</v>
      </c>
    </row>
    <row r="7" spans="1:19" x14ac:dyDescent="0.25">
      <c r="A7" s="286">
        <v>2022</v>
      </c>
      <c r="B7" s="167">
        <v>17</v>
      </c>
      <c r="C7" s="94">
        <v>17.100000000000001</v>
      </c>
      <c r="D7" s="169">
        <v>17</v>
      </c>
      <c r="E7" s="94">
        <v>52.5</v>
      </c>
      <c r="F7" s="94">
        <v>49.1</v>
      </c>
      <c r="G7" s="94">
        <v>54.9</v>
      </c>
      <c r="H7" s="167">
        <v>30.5</v>
      </c>
      <c r="I7" s="94">
        <v>33.799999999999997</v>
      </c>
      <c r="J7" s="169">
        <v>28.1</v>
      </c>
    </row>
    <row r="8" spans="1:19" x14ac:dyDescent="0.25">
      <c r="A8" s="218">
        <v>2023</v>
      </c>
      <c r="B8" s="167">
        <v>16.2</v>
      </c>
      <c r="C8" s="94">
        <v>16</v>
      </c>
      <c r="D8" s="169">
        <v>16.399999999999999</v>
      </c>
      <c r="E8" s="94">
        <v>51.9</v>
      </c>
      <c r="F8" s="94">
        <v>49.5</v>
      </c>
      <c r="G8" s="94">
        <v>53.7</v>
      </c>
      <c r="H8" s="167">
        <v>31.8</v>
      </c>
      <c r="I8" s="94">
        <v>34.5</v>
      </c>
      <c r="J8" s="169">
        <v>29.9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16.399999999999999</v>
      </c>
      <c r="O12" s="936">
        <f>IF(ISBLANK(G8),"",G8)</f>
        <v>53.7</v>
      </c>
      <c r="P12" s="938">
        <f>IF(ISBLANK(J8),"",J8)</f>
        <v>29.9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</v>
      </c>
      <c r="O13" s="937">
        <f>IF(ISBLANK(F8),"",F8)</f>
        <v>49.5</v>
      </c>
      <c r="P13" s="939">
        <f>IF(ISBLANK(I8),"",I8)</f>
        <v>34.5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16.2</v>
      </c>
      <c r="O20" s="935">
        <f>IF(ISBLANK(E8),"",E8)</f>
        <v>51.9</v>
      </c>
      <c r="P20" s="940">
        <f>IF(ISBLANK(H8),"",H8)</f>
        <v>31.8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16.399999999999999</v>
      </c>
      <c r="O24" s="936">
        <f>IF(ISBLANK(G8),"",G8)</f>
        <v>53.7</v>
      </c>
      <c r="P24" s="938">
        <f>IF(ISBLANK(J8),"",J8)</f>
        <v>29.9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</v>
      </c>
      <c r="O25" s="937">
        <f>IF(ISBLANK(F8),"",F8)</f>
        <v>49.5</v>
      </c>
      <c r="P25" s="939">
        <f>IF(ISBLANK(I8),"",I8)</f>
        <v>34.5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7680849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49589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7935786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51235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18245906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117799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1978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8437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481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948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1979449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28.8</v>
      </c>
      <c r="E20" s="600">
        <v>30.3</v>
      </c>
      <c r="F20" s="600">
        <v>31.1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20.5</v>
      </c>
      <c r="E21" s="751">
        <v>24.3</v>
      </c>
      <c r="F21" s="751">
        <v>24.6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6.8</v>
      </c>
      <c r="E22" s="752">
        <v>0.8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31.1</v>
      </c>
      <c r="C30" s="204" t="s">
        <v>493</v>
      </c>
    </row>
    <row r="31" spans="1:11" x14ac:dyDescent="0.25">
      <c r="A31" s="698" t="s">
        <v>1430</v>
      </c>
      <c r="B31" s="734">
        <f>F21</f>
        <v>24.6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43.5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2022</v>
      </c>
      <c r="C4" s="71">
        <v>73</v>
      </c>
      <c r="D4" s="71">
        <v>107</v>
      </c>
      <c r="G4" s="217">
        <f>A4</f>
        <v>2021</v>
      </c>
      <c r="H4" s="289">
        <f>IF(ISBLANK(C4),"",C4)</f>
        <v>73</v>
      </c>
      <c r="I4" s="289">
        <f>IF(ISBLANK(D4),"",D4)</f>
        <v>107</v>
      </c>
    </row>
    <row r="5" spans="1:9" x14ac:dyDescent="0.25">
      <c r="A5" s="286">
        <v>2022</v>
      </c>
      <c r="B5" s="214">
        <v>1986</v>
      </c>
      <c r="C5" s="214">
        <v>128</v>
      </c>
      <c r="D5" s="214">
        <v>101</v>
      </c>
      <c r="G5" s="286">
        <f t="shared" ref="G5:G6" si="0">A5</f>
        <v>2022</v>
      </c>
      <c r="H5" s="290">
        <f t="shared" ref="H5:H6" si="1">IF(ISBLANK(C5),"",C5)</f>
        <v>128</v>
      </c>
      <c r="I5" s="290">
        <f t="shared" ref="I5:I6" si="2">IF(ISBLANK(D5),"",D5)</f>
        <v>101</v>
      </c>
    </row>
    <row r="6" spans="1:9" x14ac:dyDescent="0.25">
      <c r="A6" s="218">
        <v>2023</v>
      </c>
      <c r="B6" s="168">
        <v>1978</v>
      </c>
      <c r="C6" s="168">
        <v>107</v>
      </c>
      <c r="D6" s="168">
        <v>114</v>
      </c>
      <c r="G6" s="219">
        <f t="shared" si="0"/>
        <v>2023</v>
      </c>
      <c r="H6" s="291">
        <f t="shared" si="1"/>
        <v>107</v>
      </c>
      <c r="I6" s="291">
        <f t="shared" si="2"/>
        <v>114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73</v>
      </c>
      <c r="I12" s="289">
        <f>IF(ISBLANK(D4),"",D4)</f>
        <v>107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128</v>
      </c>
      <c r="I13" s="290">
        <f t="shared" si="4"/>
        <v>101</v>
      </c>
    </row>
    <row r="14" spans="1:9" x14ac:dyDescent="0.25">
      <c r="G14" s="219">
        <f t="shared" si="3"/>
        <v>2023</v>
      </c>
      <c r="H14" s="291">
        <f t="shared" ref="H14:I14" si="5">IF(ISBLANK(C6),"",C6)</f>
        <v>107</v>
      </c>
      <c r="I14" s="291">
        <f t="shared" si="5"/>
        <v>114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7634</v>
      </c>
      <c r="C23" s="71">
        <v>531</v>
      </c>
      <c r="D23" s="71">
        <v>876</v>
      </c>
      <c r="G23" s="217">
        <f>A23</f>
        <v>2021</v>
      </c>
      <c r="H23" s="289">
        <f>IF(ISBLANK(C23),"",C23)</f>
        <v>531</v>
      </c>
      <c r="I23" s="289">
        <f>IF(ISBLANK(D23),"",D23)</f>
        <v>876</v>
      </c>
    </row>
    <row r="24" spans="1:13" x14ac:dyDescent="0.25">
      <c r="A24" s="286">
        <v>2022</v>
      </c>
      <c r="B24" s="214">
        <v>7955</v>
      </c>
      <c r="C24" s="214">
        <v>599</v>
      </c>
      <c r="D24" s="214">
        <v>907</v>
      </c>
      <c r="G24" s="286">
        <f t="shared" ref="G24:G25" si="6">A24</f>
        <v>2022</v>
      </c>
      <c r="H24" s="290">
        <f t="shared" ref="H24:H25" si="7">IF(ISBLANK(C24),"",C24)</f>
        <v>599</v>
      </c>
      <c r="I24" s="290">
        <f t="shared" ref="I24:I25" si="8">IF(ISBLANK(D24),"",D24)</f>
        <v>907</v>
      </c>
    </row>
    <row r="25" spans="1:13" x14ac:dyDescent="0.25">
      <c r="A25" s="218">
        <v>2023</v>
      </c>
      <c r="B25" s="168">
        <v>8437</v>
      </c>
      <c r="C25" s="168">
        <v>481</v>
      </c>
      <c r="D25" s="168">
        <v>948</v>
      </c>
      <c r="G25" s="219">
        <f t="shared" si="6"/>
        <v>2023</v>
      </c>
      <c r="H25" s="291">
        <f t="shared" si="7"/>
        <v>481</v>
      </c>
      <c r="I25" s="291">
        <f t="shared" si="8"/>
        <v>948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531</v>
      </c>
      <c r="I31" s="289">
        <f>IF(ISBLANK(D23),"",D23)</f>
        <v>876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599</v>
      </c>
      <c r="I32" s="290">
        <f t="shared" si="10"/>
        <v>907</v>
      </c>
    </row>
    <row r="33" spans="7:9" x14ac:dyDescent="0.25">
      <c r="G33" s="219">
        <f t="shared" si="9"/>
        <v>2023</v>
      </c>
      <c r="H33" s="291">
        <f t="shared" ref="H33:I33" si="11">IF(ISBLANK(C25),"",C25)</f>
        <v>481</v>
      </c>
      <c r="I33" s="291">
        <f t="shared" si="11"/>
        <v>948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4195129</v>
      </c>
      <c r="C4" s="1077">
        <v>26128</v>
      </c>
      <c r="D4" s="110">
        <v>2988962</v>
      </c>
      <c r="E4" s="70">
        <v>18616</v>
      </c>
      <c r="F4" s="1076">
        <v>987570</v>
      </c>
      <c r="G4" s="70">
        <v>6151</v>
      </c>
      <c r="H4" s="1078">
        <v>14569109</v>
      </c>
      <c r="I4" s="1077">
        <v>90740</v>
      </c>
    </row>
    <row r="5" spans="1:9" x14ac:dyDescent="0.25">
      <c r="A5" s="587">
        <v>2021</v>
      </c>
      <c r="B5" s="1079">
        <v>5057571</v>
      </c>
      <c r="C5" s="1080">
        <v>31893</v>
      </c>
      <c r="D5" s="160">
        <v>4054987</v>
      </c>
      <c r="E5" s="212">
        <v>25571</v>
      </c>
      <c r="F5" s="1079">
        <v>141390</v>
      </c>
      <c r="G5" s="212">
        <v>892</v>
      </c>
      <c r="H5" s="1081">
        <v>16710526</v>
      </c>
      <c r="I5" s="1080">
        <v>105377</v>
      </c>
    </row>
    <row r="6" spans="1:9" x14ac:dyDescent="0.25">
      <c r="A6" s="588">
        <v>2022</v>
      </c>
      <c r="B6" s="1082">
        <v>5672736</v>
      </c>
      <c r="C6" s="1083">
        <v>36624</v>
      </c>
      <c r="D6" s="169">
        <v>4481372</v>
      </c>
      <c r="E6" s="167">
        <v>28933</v>
      </c>
      <c r="F6" s="1082">
        <v>151065</v>
      </c>
      <c r="G6" s="167">
        <v>975</v>
      </c>
      <c r="H6" s="1084">
        <v>18245906</v>
      </c>
      <c r="I6" s="1083">
        <v>117799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1076133</v>
      </c>
      <c r="C4" s="1076">
        <v>6576758</v>
      </c>
      <c r="D4" s="1077">
        <v>40962</v>
      </c>
      <c r="E4" s="1076">
        <v>6541097</v>
      </c>
      <c r="F4" s="1077">
        <v>40740</v>
      </c>
    </row>
    <row r="5" spans="1:6" x14ac:dyDescent="0.25">
      <c r="A5" s="480">
        <v>2021</v>
      </c>
      <c r="B5" s="1081">
        <v>2343939</v>
      </c>
      <c r="C5" s="1079">
        <v>7717693</v>
      </c>
      <c r="D5" s="1080">
        <v>48668</v>
      </c>
      <c r="E5" s="1079">
        <v>7334256</v>
      </c>
      <c r="F5" s="1080">
        <v>46250</v>
      </c>
    </row>
    <row r="6" spans="1:6" ht="15.75" thickBot="1" x14ac:dyDescent="0.3">
      <c r="A6" s="960">
        <v>2022</v>
      </c>
      <c r="B6" s="1085">
        <v>1979449</v>
      </c>
      <c r="C6" s="1086">
        <v>7680849</v>
      </c>
      <c r="D6" s="1087">
        <v>49589</v>
      </c>
      <c r="E6" s="1086">
        <v>7935786</v>
      </c>
      <c r="F6" s="1087">
        <v>51235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Колубарска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2474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154890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141809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143649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4611</v>
      </c>
      <c r="C63" s="548">
        <f>IF(ISBLANK('DEM2'!C7),"-",'DEM2'!C7)</f>
        <v>4780</v>
      </c>
      <c r="D63" s="548"/>
      <c r="E63" s="548">
        <f>IF(ISBLANK('DEM2'!D8),"-",'DEM2'!D8)</f>
        <v>4773</v>
      </c>
      <c r="F63" s="548">
        <f>IF(ISBLANK('DEM2'!C8),"-",'DEM2'!C8)</f>
        <v>4951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5522</v>
      </c>
      <c r="C64" s="317">
        <f>IF(ISBLANK('DEM2'!F7),"-",'DEM2'!F7)</f>
        <v>5897</v>
      </c>
      <c r="D64" s="789"/>
      <c r="E64" s="317">
        <f>IF(ISBLANK('DEM2'!G8),"-",'DEM2'!G8)</f>
        <v>5510</v>
      </c>
      <c r="F64" s="317">
        <f>IF(ISBLANK('DEM2'!F8),"-",'DEM2'!F8)</f>
        <v>5930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3119</v>
      </c>
      <c r="C65" s="345">
        <f>IF(ISBLANK('DEM2'!I7),"-",'DEM2'!I7)</f>
        <v>3342</v>
      </c>
      <c r="D65" s="393"/>
      <c r="E65" s="345">
        <f>IF(ISBLANK('DEM2'!J8),"-",'DEM2'!J8)</f>
        <v>2961</v>
      </c>
      <c r="F65" s="345">
        <f>IF(ISBLANK('DEM2'!I8),"-",'DEM2'!I8)</f>
        <v>3131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12449</v>
      </c>
      <c r="C66" s="317">
        <f>IF(ISBLANK('DEM2'!L7),"-",'DEM2'!L7)</f>
        <v>13168</v>
      </c>
      <c r="D66" s="395"/>
      <c r="E66" s="317">
        <f>IF(ISBLANK('DEM2'!M8),"-",'DEM2'!M8)</f>
        <v>12489</v>
      </c>
      <c r="F66" s="317">
        <f>IF(ISBLANK('DEM2'!L8),"-",'DEM2'!L8)</f>
        <v>13195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12112</v>
      </c>
      <c r="C67" s="317">
        <f>IF(ISBLANK('DEM2'!O7),"-",'DEM2'!O7)</f>
        <v>12796</v>
      </c>
      <c r="D67" s="395"/>
      <c r="E67" s="317">
        <f>IF(ISBLANK('DEM2'!P8),"-",'DEM2'!P8)</f>
        <v>11210</v>
      </c>
      <c r="F67" s="317">
        <f>IF(ISBLANK('DEM2'!O8),"-",'DEM2'!O8)</f>
        <v>12075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49759</v>
      </c>
      <c r="C68" s="414">
        <f>IF(ISBLANK('DEM2'!R7),"-",'DEM2'!R7)</f>
        <v>51746</v>
      </c>
      <c r="D68" s="420"/>
      <c r="E68" s="414">
        <f>IF(ISBLANK('DEM2'!S8),"-",'DEM2'!S8)</f>
        <v>47998</v>
      </c>
      <c r="F68" s="414">
        <f>IF(ISBLANK('DEM2'!R8),"-",'DEM2'!R8)</f>
        <v>49690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79888</v>
      </c>
      <c r="C69" s="463">
        <f>IF(ISBLANK('DEM2'!U7),"-",'DEM2'!U7)</f>
        <v>78691</v>
      </c>
      <c r="D69" s="799"/>
      <c r="E69" s="463">
        <f>IF(ISBLANK('DEM2'!V8),"-",'DEM2'!V8)</f>
        <v>78098</v>
      </c>
      <c r="F69" s="463">
        <f>IF(ISBLANK('DEM2'!U8),"-",'DEM2'!U8)</f>
        <v>76792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6.2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2.2000000000000002</v>
      </c>
      <c r="G117" s="801">
        <f>IF(ISBLANK('DEM2'!E25),"-",'DEM2'!E25)</f>
        <v>4.4000000000000004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48477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53514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73895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5552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30.6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18245906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117799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4481372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2319021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28933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5672736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36624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151065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975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7680849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49589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7935786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51235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1978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8437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1979449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27604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35358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17500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121492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26822</v>
      </c>
      <c r="C300" s="808">
        <f>IF(ISBLANK(POLJ3!C4),"-",POLJ3!C4)</f>
        <v>4174</v>
      </c>
      <c r="D300" s="1153">
        <f>IF(ISBLANK(POLJ3!D4),"-",POLJ3!D4)</f>
        <v>22648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38801</v>
      </c>
      <c r="C301" s="789">
        <f>IF(ISBLANK(POLJ3!C5),"-",POLJ3!C5)</f>
        <v>24721</v>
      </c>
      <c r="D301" s="1154">
        <f>IF(ISBLANK(POLJ3!D5),"-",POLJ3!D5)</f>
        <v>14080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38</v>
      </c>
      <c r="C302" s="790">
        <f>IF(ISBLANK(POLJ3!C6),"-",POLJ3!C6)</f>
        <v>9</v>
      </c>
      <c r="D302" s="1155">
        <f>IF(ISBLANK(POLJ3!D6),"-",POLJ3!D6)</f>
        <v>29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491</v>
      </c>
      <c r="C303" s="791">
        <f>IF(ISBLANK(POLJ3!C7),"-",POLJ3!C7)</f>
        <v>155</v>
      </c>
      <c r="D303" s="1164">
        <f>IF(ISBLANK(POLJ3!D7),"-",POLJ3!D7)</f>
        <v>336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27604</v>
      </c>
      <c r="C304" s="807">
        <f>IF(ISBLANK(POLJ3!C8),"-",POLJ3!C8)</f>
        <v>3947</v>
      </c>
      <c r="D304" s="1122">
        <f>IF(ISBLANK(POLJ3!D8),"-",POLJ3!D8)</f>
        <v>23657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1218.3800000000001</v>
      </c>
      <c r="C310" s="1123"/>
      <c r="D310" s="3"/>
      <c r="E310" s="5"/>
      <c r="F310" s="5"/>
      <c r="G310" s="815" t="s">
        <v>765</v>
      </c>
      <c r="H310" s="816">
        <f>IF(ISBLANK(POLJ2!H3),"-",POLJ2!H3)</f>
        <v>59387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70041.509999999995</v>
      </c>
      <c r="C311" s="1124"/>
      <c r="D311" s="3"/>
      <c r="E311" s="5"/>
      <c r="F311" s="5"/>
      <c r="G311" s="810" t="s">
        <v>766</v>
      </c>
      <c r="H311" s="248">
        <f>IF(ISBLANK(POLJ2!H4),"-",POLJ2!H4)</f>
        <v>161198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13685.38</v>
      </c>
      <c r="C312" s="1124"/>
      <c r="D312" s="3"/>
      <c r="E312" s="5"/>
      <c r="F312" s="5"/>
      <c r="G312" s="810" t="s">
        <v>767</v>
      </c>
      <c r="H312" s="248">
        <f>IF(ISBLANK(POLJ2!H5),"-",POLJ2!H5)</f>
        <v>161945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98.55</v>
      </c>
      <c r="C313" s="1124"/>
      <c r="D313" s="3"/>
      <c r="E313" s="5"/>
      <c r="F313" s="5"/>
      <c r="G313" s="812" t="s">
        <v>768</v>
      </c>
      <c r="H313" s="249">
        <f>IF(ISBLANK(POLJ2!H6),"-",POLJ2!H6)</f>
        <v>2025996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48.58</v>
      </c>
      <c r="C314" s="1124"/>
      <c r="D314" s="3"/>
      <c r="E314" s="5"/>
      <c r="F314" s="5"/>
      <c r="G314" s="814" t="s">
        <v>16</v>
      </c>
      <c r="H314" s="817">
        <f>IF(ISBLANK(POLJ2!H7),"-",POLJ2!H7)</f>
        <v>2408526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40179.03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125271.43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1162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4665</v>
      </c>
      <c r="I364" s="808">
        <f>IF(ISBLANK(OBRAZ2!I6),"-",OBRAZ2!I6)</f>
        <v>4382</v>
      </c>
      <c r="J364" s="808">
        <f>IF(ISBLANK(OBRAZ2!J6),"-",OBRAZ2!J6)</f>
        <v>283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2122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203</v>
      </c>
      <c r="I365" s="789">
        <f>IF(ISBLANK(OBRAZ2!I7),"-",OBRAZ2!I7)</f>
        <v>173</v>
      </c>
      <c r="J365" s="789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114</v>
      </c>
      <c r="I366" s="807">
        <f>IF(ISBLANK(OBRAZ2!I8),"-",OBRAZ2!I8)</f>
        <v>114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67.290702566259995</v>
      </c>
      <c r="I377" s="851">
        <f>IF(ISBLANK(OBRAZ2!C14),"-",OBRAZ2!C23)</f>
        <v>70.010718113612</v>
      </c>
      <c r="J377" s="851">
        <f>IF(ISBLANK(OBRAZ2!D14),"-",OBRAZ2!D23)</f>
        <v>68.51658668892135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15.692048801009676</v>
      </c>
      <c r="I379" s="851">
        <f>IF(ISBLANK(OBRAZ2!C16),"-",OBRAZ2!C25)</f>
        <v>13.269024651661306</v>
      </c>
      <c r="J379" s="851">
        <f>IF(ISBLANK(OBRAZ2!D16),"-",OBRAZ2!D25)</f>
        <v>13.165032338827457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17.017248632730333</v>
      </c>
      <c r="I380" s="852">
        <f>IF(ISBLANK(OBRAZ2!C17),"-",OBRAZ2!C26)</f>
        <v>16.720257234726688</v>
      </c>
      <c r="J380" s="852">
        <f>IF(ISBLANK(OBRAZ2!D17),"-",OBRAZ2!D26)</f>
        <v>18.318380972251198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4402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5278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1046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324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1392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4029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81.2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1429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20694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63930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383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56.4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9.6999999999999993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93.7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8699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5.6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217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3853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123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1894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2087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8.1999999999999993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427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726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406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121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34.1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320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1786.002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1097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47540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28291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63660.74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90312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7909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339972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23857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30.6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27604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17500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35358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1218.3800000000001</v>
      </c>
      <c r="G3" s="217" t="s">
        <v>765</v>
      </c>
      <c r="H3" s="71">
        <v>59387</v>
      </c>
    </row>
    <row r="4" spans="1:9" x14ac:dyDescent="0.25">
      <c r="A4" s="286" t="s">
        <v>760</v>
      </c>
      <c r="B4" s="214">
        <v>70041.509999999995</v>
      </c>
      <c r="G4" s="286" t="s">
        <v>766</v>
      </c>
      <c r="H4" s="214">
        <v>161198</v>
      </c>
    </row>
    <row r="5" spans="1:9" x14ac:dyDescent="0.25">
      <c r="A5" s="286" t="s">
        <v>761</v>
      </c>
      <c r="B5" s="214">
        <v>13685.38</v>
      </c>
      <c r="G5" s="286" t="s">
        <v>767</v>
      </c>
      <c r="H5" s="214">
        <v>161945</v>
      </c>
    </row>
    <row r="6" spans="1:9" x14ac:dyDescent="0.25">
      <c r="A6" s="286" t="s">
        <v>762</v>
      </c>
      <c r="B6" s="214">
        <v>98.55</v>
      </c>
      <c r="G6" s="286" t="s">
        <v>768</v>
      </c>
      <c r="H6" s="214">
        <v>2025996</v>
      </c>
    </row>
    <row r="7" spans="1:9" x14ac:dyDescent="0.25">
      <c r="A7" s="286" t="s">
        <v>763</v>
      </c>
      <c r="B7" s="214">
        <v>48.58</v>
      </c>
      <c r="G7" s="1" t="s">
        <v>24</v>
      </c>
      <c r="H7" s="288">
        <v>2408526</v>
      </c>
    </row>
    <row r="8" spans="1:9" x14ac:dyDescent="0.25">
      <c r="A8" s="287" t="s">
        <v>764</v>
      </c>
      <c r="B8" s="73">
        <v>40179.03</v>
      </c>
    </row>
    <row r="9" spans="1:9" x14ac:dyDescent="0.25">
      <c r="A9" s="1" t="s">
        <v>24</v>
      </c>
      <c r="B9" s="288">
        <v>125271.43</v>
      </c>
      <c r="I9" s="41" t="s">
        <v>876</v>
      </c>
    </row>
    <row r="10" spans="1:9" x14ac:dyDescent="0.25">
      <c r="G10" s="29" t="s">
        <v>775</v>
      </c>
      <c r="H10" s="58">
        <v>121492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26822</v>
      </c>
      <c r="C4" s="55">
        <v>4174</v>
      </c>
      <c r="D4" s="110">
        <v>22648</v>
      </c>
    </row>
    <row r="5" spans="1:4" ht="30" customHeight="1" x14ac:dyDescent="0.25">
      <c r="A5" s="274" t="s">
        <v>884</v>
      </c>
      <c r="B5" s="212">
        <v>38801</v>
      </c>
      <c r="C5" s="58">
        <v>24721</v>
      </c>
      <c r="D5" s="160">
        <v>14080</v>
      </c>
    </row>
    <row r="6" spans="1:4" x14ac:dyDescent="0.25">
      <c r="A6" s="274" t="s">
        <v>772</v>
      </c>
      <c r="B6" s="212">
        <v>38</v>
      </c>
      <c r="C6" s="58">
        <v>9</v>
      </c>
      <c r="D6" s="160">
        <v>29</v>
      </c>
    </row>
    <row r="7" spans="1:4" ht="30" x14ac:dyDescent="0.25">
      <c r="A7" s="274" t="s">
        <v>773</v>
      </c>
      <c r="B7" s="212">
        <v>491</v>
      </c>
      <c r="C7" s="58">
        <v>155</v>
      </c>
      <c r="D7" s="160">
        <v>336</v>
      </c>
    </row>
    <row r="8" spans="1:4" x14ac:dyDescent="0.25">
      <c r="A8" s="201" t="s">
        <v>774</v>
      </c>
      <c r="B8" s="72">
        <v>27604</v>
      </c>
      <c r="C8" s="61">
        <v>3947</v>
      </c>
      <c r="D8" s="111">
        <v>23657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23.684210526315788</v>
      </c>
      <c r="C14" s="276">
        <f>D6/B6*100</f>
        <v>76.31578947368422</v>
      </c>
    </row>
    <row r="15" spans="1:4" ht="60" x14ac:dyDescent="0.25">
      <c r="A15" s="277" t="s">
        <v>885</v>
      </c>
      <c r="B15" s="282">
        <f>C5/B5*100</f>
        <v>63.712275456818126</v>
      </c>
      <c r="C15" s="278">
        <f>D5/B5*100</f>
        <v>36.287724543181874</v>
      </c>
    </row>
    <row r="16" spans="1:4" ht="30" x14ac:dyDescent="0.25">
      <c r="A16" s="279" t="s">
        <v>821</v>
      </c>
      <c r="B16" s="283">
        <f>C4/B4*100</f>
        <v>15.56185221087167</v>
      </c>
      <c r="C16" s="280">
        <f>D4/B4*100</f>
        <v>84.438147789128323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23.684210526315788</v>
      </c>
      <c r="C21" s="276">
        <f>C14</f>
        <v>76.31578947368422</v>
      </c>
    </row>
    <row r="22" spans="1:3" ht="60" x14ac:dyDescent="0.25">
      <c r="A22" s="277" t="s">
        <v>823</v>
      </c>
      <c r="B22" s="282">
        <f t="shared" ref="B22:C23" si="0">B15</f>
        <v>63.712275456818126</v>
      </c>
      <c r="C22" s="278">
        <f t="shared" si="0"/>
        <v>36.287724543181874</v>
      </c>
    </row>
    <row r="23" spans="1:3" ht="30" x14ac:dyDescent="0.25">
      <c r="A23" s="279" t="s">
        <v>858</v>
      </c>
      <c r="B23" s="285">
        <f t="shared" si="0"/>
        <v>15.56185221087167</v>
      </c>
      <c r="C23" s="284">
        <f t="shared" si="0"/>
        <v>84.438147789128323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2122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4783</v>
      </c>
      <c r="C6" s="973">
        <v>4399</v>
      </c>
      <c r="D6" s="945">
        <v>384</v>
      </c>
      <c r="E6" s="973">
        <v>4754</v>
      </c>
      <c r="F6" s="973">
        <v>4442</v>
      </c>
      <c r="G6" s="945">
        <v>312</v>
      </c>
      <c r="H6" s="599">
        <v>4665</v>
      </c>
      <c r="I6" s="616">
        <v>4382</v>
      </c>
      <c r="J6" s="945">
        <v>283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219</v>
      </c>
      <c r="C7" s="975">
        <v>176</v>
      </c>
      <c r="D7" s="976">
        <v>43</v>
      </c>
      <c r="E7" s="975">
        <v>192</v>
      </c>
      <c r="F7" s="975">
        <v>155</v>
      </c>
      <c r="G7" s="976">
        <v>37</v>
      </c>
      <c r="H7" s="753">
        <v>203</v>
      </c>
      <c r="I7" s="690">
        <v>173</v>
      </c>
      <c r="J7" s="976">
        <v>30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276</v>
      </c>
      <c r="C8" s="978">
        <v>276</v>
      </c>
      <c r="D8" s="979">
        <v>0</v>
      </c>
      <c r="E8" s="978">
        <v>187</v>
      </c>
      <c r="F8" s="978">
        <v>187</v>
      </c>
      <c r="G8" s="979">
        <v>0</v>
      </c>
      <c r="H8" s="754">
        <v>114</v>
      </c>
      <c r="I8" s="691">
        <v>114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3199</v>
      </c>
      <c r="C14" s="751">
        <v>3266</v>
      </c>
      <c r="D14" s="751">
        <v>3284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746</v>
      </c>
      <c r="C16" s="1029">
        <v>619</v>
      </c>
      <c r="D16" s="751">
        <v>631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809</v>
      </c>
      <c r="C17" s="752">
        <v>780</v>
      </c>
      <c r="D17" s="752">
        <v>878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67.290702566259995</v>
      </c>
      <c r="C23" s="290">
        <f>C14/SUM(C12:C17)*100</f>
        <v>70.010718113612</v>
      </c>
      <c r="D23" s="290">
        <f>D14/SUM(D12:D17)*100</f>
        <v>68.51658668892135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15.692048801009676</v>
      </c>
      <c r="C25" s="290">
        <f>C16/SUM(C12:C17)*100</f>
        <v>13.269024651661306</v>
      </c>
      <c r="D25" s="290">
        <f>D16/SUM(D12:D17)*100</f>
        <v>13.165032338827457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17.017248632730333</v>
      </c>
      <c r="C26" s="291">
        <f>C17/SUM(C12:C17)*100</f>
        <v>16.720257234726688</v>
      </c>
      <c r="D26" s="291">
        <f>D17/SUM(D12:D17)*100</f>
        <v>18.318380972251198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</v>
      </c>
      <c r="C7" s="600">
        <v>24.7</v>
      </c>
      <c r="D7" s="600">
        <v>21.7</v>
      </c>
    </row>
    <row r="8" spans="1:6" x14ac:dyDescent="0.25">
      <c r="A8" s="695" t="s">
        <v>944</v>
      </c>
      <c r="B8" s="751">
        <v>5.5</v>
      </c>
      <c r="C8" s="751">
        <v>8.3000000000000007</v>
      </c>
      <c r="D8" s="751">
        <v>8</v>
      </c>
    </row>
    <row r="9" spans="1:6" x14ac:dyDescent="0.25">
      <c r="A9" s="696" t="s">
        <v>224</v>
      </c>
      <c r="B9" s="752">
        <v>72.5</v>
      </c>
      <c r="C9" s="752">
        <v>67</v>
      </c>
      <c r="D9" s="752">
        <v>70.3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</v>
      </c>
      <c r="C13" s="697">
        <f t="shared" ref="C13:D13" si="1">IF(ISBLANK(C7),"",C7)</f>
        <v>24.7</v>
      </c>
      <c r="D13" s="697">
        <f t="shared" si="1"/>
        <v>21.7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5.5</v>
      </c>
      <c r="C14" s="698">
        <f t="shared" si="2"/>
        <v>8.3000000000000007</v>
      </c>
      <c r="D14" s="698">
        <f t="shared" si="2"/>
        <v>8</v>
      </c>
    </row>
    <row r="15" spans="1:6" x14ac:dyDescent="0.25">
      <c r="A15" s="702" t="s">
        <v>1630</v>
      </c>
      <c r="B15" s="699">
        <f t="shared" si="2"/>
        <v>72.5</v>
      </c>
      <c r="C15" s="699">
        <f t="shared" si="2"/>
        <v>67</v>
      </c>
      <c r="D15" s="699">
        <f t="shared" si="2"/>
        <v>70.3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</v>
      </c>
      <c r="C18" s="697">
        <f t="shared" ref="C18:D18" si="4">IF(ISBLANK(C7),"",C7)</f>
        <v>24.7</v>
      </c>
      <c r="D18" s="697">
        <f t="shared" si="4"/>
        <v>21.7</v>
      </c>
    </row>
    <row r="19" spans="1:5" x14ac:dyDescent="0.25">
      <c r="A19" s="701" t="s">
        <v>1632</v>
      </c>
      <c r="B19" s="698">
        <f t="shared" ref="B19:D20" si="5">IF(ISBLANK(B8),"",B8)</f>
        <v>5.5</v>
      </c>
      <c r="C19" s="698">
        <f t="shared" si="5"/>
        <v>8.3000000000000007</v>
      </c>
      <c r="D19" s="698">
        <f t="shared" si="5"/>
        <v>8</v>
      </c>
    </row>
    <row r="20" spans="1:5" x14ac:dyDescent="0.25">
      <c r="A20" s="702" t="s">
        <v>1633</v>
      </c>
      <c r="B20" s="699">
        <f t="shared" si="5"/>
        <v>72.5</v>
      </c>
      <c r="C20" s="699">
        <f t="shared" si="5"/>
        <v>67</v>
      </c>
      <c r="D20" s="699">
        <f t="shared" si="5"/>
        <v>70.3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115.1</v>
      </c>
      <c r="C5" s="611">
        <v>112.3</v>
      </c>
      <c r="D5" s="1030">
        <v>113.7</v>
      </c>
      <c r="F5" s="28"/>
      <c r="G5" s="693">
        <f>A5</f>
        <v>2020</v>
      </c>
      <c r="H5" s="669">
        <f>IF(ISBLANK(B5),"",B5)</f>
        <v>115.1</v>
      </c>
      <c r="I5" s="618">
        <f t="shared" ref="H5:I7" si="0">IF(ISBLANK(C5),"",C5)</f>
        <v>112.3</v>
      </c>
    </row>
    <row r="6" spans="1:10" x14ac:dyDescent="0.25">
      <c r="A6" s="749">
        <v>2021</v>
      </c>
      <c r="B6" s="601">
        <v>103</v>
      </c>
      <c r="C6" s="612">
        <v>101.7</v>
      </c>
      <c r="D6" s="946">
        <v>102.3</v>
      </c>
      <c r="F6" s="44"/>
      <c r="G6" s="693">
        <f t="shared" ref="G6:G7" si="1">A6</f>
        <v>2021</v>
      </c>
      <c r="H6" s="670">
        <f t="shared" si="0"/>
        <v>103</v>
      </c>
      <c r="I6" s="619">
        <f t="shared" si="0"/>
        <v>101.7</v>
      </c>
    </row>
    <row r="7" spans="1:10" x14ac:dyDescent="0.25">
      <c r="A7" s="750">
        <v>2022</v>
      </c>
      <c r="B7" s="601">
        <v>111.3</v>
      </c>
      <c r="C7" s="612">
        <v>112.6</v>
      </c>
      <c r="D7" s="946">
        <v>111.9</v>
      </c>
      <c r="F7" s="44"/>
      <c r="G7" s="693">
        <f t="shared" si="1"/>
        <v>2022</v>
      </c>
      <c r="H7" s="671">
        <f t="shared" si="0"/>
        <v>111.3</v>
      </c>
      <c r="I7" s="620">
        <f t="shared" si="0"/>
        <v>112.6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115.1</v>
      </c>
      <c r="I13" s="618">
        <f>IF(ISBLANK(C5),"",C5)</f>
        <v>112.3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</v>
      </c>
      <c r="I14" s="619">
        <f t="shared" si="3"/>
        <v>101.7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111.3</v>
      </c>
      <c r="I15" s="620">
        <f t="shared" si="4"/>
        <v>112.6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Колубарска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2474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154890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141809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143649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4611</v>
      </c>
      <c r="C63" s="548">
        <f>IF(ISBLANK('DEM2'!C7),"-",'DEM2'!C7)</f>
        <v>4780</v>
      </c>
      <c r="D63" s="548"/>
      <c r="E63" s="548">
        <f>IF(ISBLANK('DEM2'!D8),"-",'DEM2'!D8)</f>
        <v>4773</v>
      </c>
      <c r="F63" s="548">
        <f>IF(ISBLANK('DEM2'!C8),"-",'DEM2'!C8)</f>
        <v>4951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5522</v>
      </c>
      <c r="C64" s="317">
        <f>IF(ISBLANK('DEM2'!F7),"-",'DEM2'!F7)</f>
        <v>5897</v>
      </c>
      <c r="D64" s="789"/>
      <c r="E64" s="317">
        <f>IF(ISBLANK('DEM2'!G8),"-",'DEM2'!G8)</f>
        <v>5510</v>
      </c>
      <c r="F64" s="317">
        <f>IF(ISBLANK('DEM2'!F8),"-",'DEM2'!F8)</f>
        <v>5930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3119</v>
      </c>
      <c r="C65" s="345">
        <f>IF(ISBLANK('DEM2'!I7),"-",'DEM2'!I7)</f>
        <v>3342</v>
      </c>
      <c r="D65" s="393"/>
      <c r="E65" s="345">
        <f>IF(ISBLANK('DEM2'!J8),"-",'DEM2'!J8)</f>
        <v>2961</v>
      </c>
      <c r="F65" s="345">
        <f>IF(ISBLANK('DEM2'!I8),"-",'DEM2'!I8)</f>
        <v>3131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12449</v>
      </c>
      <c r="C66" s="348">
        <f>IF(ISBLANK('DEM2'!L7),"-",'DEM2'!L7)</f>
        <v>13168</v>
      </c>
      <c r="D66" s="394"/>
      <c r="E66" s="348">
        <f>IF(ISBLANK('DEM2'!M8),"-",'DEM2'!M8)</f>
        <v>12489</v>
      </c>
      <c r="F66" s="348">
        <f>IF(ISBLANK('DEM2'!L8),"-",'DEM2'!L8)</f>
        <v>13195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12112</v>
      </c>
      <c r="C67" s="345">
        <f>IF(ISBLANK('DEM2'!O7),"-",'DEM2'!O7)</f>
        <v>12796</v>
      </c>
      <c r="D67" s="393"/>
      <c r="E67" s="345">
        <f>IF(ISBLANK('DEM2'!P8),"-",'DEM2'!P8)</f>
        <v>11210</v>
      </c>
      <c r="F67" s="345">
        <f>IF(ISBLANK('DEM2'!O8),"-",'DEM2'!O8)</f>
        <v>12075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49759</v>
      </c>
      <c r="C68" s="317">
        <f>IF(ISBLANK('DEM2'!R7),"-",'DEM2'!R7)</f>
        <v>51746</v>
      </c>
      <c r="D68" s="395"/>
      <c r="E68" s="317">
        <f>IF(ISBLANK('DEM2'!S8),"-",'DEM2'!S8)</f>
        <v>47998</v>
      </c>
      <c r="F68" s="317">
        <f>IF(ISBLANK('DEM2'!R8),"-",'DEM2'!R8)</f>
        <v>49690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79888</v>
      </c>
      <c r="C69" s="463">
        <f>IF(ISBLANK('DEM2'!U7),"-",'DEM2'!U7)</f>
        <v>78691</v>
      </c>
      <c r="D69" s="799"/>
      <c r="E69" s="463">
        <f>IF(ISBLANK('DEM2'!V8),"-",'DEM2'!V8)</f>
        <v>78098</v>
      </c>
      <c r="F69" s="463">
        <f>IF(ISBLANK('DEM2'!U8),"-",'DEM2'!U8)</f>
        <v>76792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6.2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2.2000000000000002</v>
      </c>
      <c r="G117" s="801">
        <f>IF(ISBLANK('DEM2'!E25),"-",'DEM2'!E25)</f>
        <v>4.4000000000000004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48477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53514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73895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5552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30.6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18245906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117799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4481372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2319021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28933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5672736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36624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151065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975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7680849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49589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7935786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51235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1978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8437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1979449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27604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35358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17500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121492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26822</v>
      </c>
      <c r="C300" s="808">
        <f>IF(ISBLANK(POLJ3!C4),"-",POLJ3!C4)</f>
        <v>4174</v>
      </c>
      <c r="D300" s="1153">
        <f>IF(ISBLANK(POLJ3!D4),"-",POLJ3!D4)</f>
        <v>22648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38801</v>
      </c>
      <c r="C301" s="789">
        <f>IF(ISBLANK(POLJ3!C5),"-",POLJ3!C5)</f>
        <v>24721</v>
      </c>
      <c r="D301" s="1154">
        <f>IF(ISBLANK(POLJ3!D5),"-",POLJ3!D5)</f>
        <v>14080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38</v>
      </c>
      <c r="C302" s="790">
        <f>IF(ISBLANK(POLJ3!C6),"-",POLJ3!C6)</f>
        <v>9</v>
      </c>
      <c r="D302" s="1155">
        <f>IF(ISBLANK(POLJ3!D6),"-",POLJ3!D6)</f>
        <v>29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491</v>
      </c>
      <c r="C303" s="791">
        <f>IF(ISBLANK(POLJ3!C7),"-",POLJ3!C7)</f>
        <v>155</v>
      </c>
      <c r="D303" s="1164">
        <f>IF(ISBLANK(POLJ3!D7),"-",POLJ3!D7)</f>
        <v>336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27604</v>
      </c>
      <c r="C304" s="807">
        <f>IF(ISBLANK(POLJ3!C8),"-",POLJ3!C8)</f>
        <v>3947</v>
      </c>
      <c r="D304" s="1122">
        <f>IF(ISBLANK(POLJ3!D8),"-",POLJ3!D8)</f>
        <v>23657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1218.3800000000001</v>
      </c>
      <c r="C310" s="1123"/>
      <c r="D310" s="3"/>
      <c r="E310" s="5"/>
      <c r="F310" s="5"/>
      <c r="G310" s="815" t="s">
        <v>854</v>
      </c>
      <c r="H310" s="816">
        <f>IF(ISBLANK(POLJ2!H3),"-",POLJ2!H3)</f>
        <v>59387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70041.509999999995</v>
      </c>
      <c r="C311" s="1124"/>
      <c r="D311" s="3"/>
      <c r="E311" s="5"/>
      <c r="F311" s="5"/>
      <c r="G311" s="810" t="s">
        <v>855</v>
      </c>
      <c r="H311" s="248">
        <f>IF(ISBLANK(POLJ2!H4),"-",POLJ2!H4)</f>
        <v>161198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13685.38</v>
      </c>
      <c r="C312" s="1124"/>
      <c r="D312" s="3"/>
      <c r="E312" s="5"/>
      <c r="F312" s="5"/>
      <c r="G312" s="810" t="s">
        <v>856</v>
      </c>
      <c r="H312" s="248">
        <f>IF(ISBLANK(POLJ2!H5),"-",POLJ2!H5)</f>
        <v>161945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98.55</v>
      </c>
      <c r="C313" s="1124"/>
      <c r="D313" s="3"/>
      <c r="E313" s="5"/>
      <c r="F313" s="5"/>
      <c r="G313" s="812" t="s">
        <v>857</v>
      </c>
      <c r="H313" s="249">
        <f>IF(ISBLANK(POLJ2!H6),"-",POLJ2!H6)</f>
        <v>2025996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48.58</v>
      </c>
      <c r="C314" s="1124"/>
      <c r="D314" s="3"/>
      <c r="E314" s="5"/>
      <c r="F314" s="5"/>
      <c r="G314" s="814" t="s">
        <v>847</v>
      </c>
      <c r="H314" s="817">
        <f>IF(ISBLANK(POLJ2!H7),"-",POLJ2!H7)</f>
        <v>2408526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40179.03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125271.43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1162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4665</v>
      </c>
      <c r="I364" s="808">
        <f>IF(ISBLANK(OBRAZ2!I6),"-",OBRAZ2!I6)</f>
        <v>4382</v>
      </c>
      <c r="J364" s="808">
        <f>IF(ISBLANK(OBRAZ2!J6),"-",OBRAZ2!J6)</f>
        <v>283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2122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203</v>
      </c>
      <c r="I365" s="416">
        <f>IF(ISBLANK(OBRAZ2!I7),"-",OBRAZ2!I7)</f>
        <v>173</v>
      </c>
      <c r="J365" s="416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114</v>
      </c>
      <c r="I366" s="807">
        <f>IF(ISBLANK(OBRAZ2!I8),"-",OBRAZ2!I8)</f>
        <v>114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67.290702566259995</v>
      </c>
      <c r="I377" s="851">
        <f>IF(ISBLANK(OBRAZ2!C14),"-",OBRAZ2!C23)</f>
        <v>70.010718113612</v>
      </c>
      <c r="J377" s="851">
        <f>IF(ISBLANK(OBRAZ2!D14),"-",OBRAZ2!D23)</f>
        <v>68.51658668892135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15.692048801009676</v>
      </c>
      <c r="I379" s="851">
        <f>IF(ISBLANK(OBRAZ2!C16),"-",OBRAZ2!C25)</f>
        <v>13.269024651661306</v>
      </c>
      <c r="J379" s="851">
        <f>IF(ISBLANK(OBRAZ2!D16),"-",OBRAZ2!D25)</f>
        <v>13.165032338827457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17.017248632730333</v>
      </c>
      <c r="I380" s="852">
        <f>IF(ISBLANK(OBRAZ2!C17),"-",OBRAZ2!C26)</f>
        <v>16.720257234726688</v>
      </c>
      <c r="J380" s="852">
        <f>IF(ISBLANK(OBRAZ2!D17),"-",OBRAZ2!D26)</f>
        <v>18.318380972251198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4402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5278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1046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324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1392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4029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81.2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1429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20694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63930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383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56.4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9.6999999999999993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93.7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8699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217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3853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123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1894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2087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8.1999999999999993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427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726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406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121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34.1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320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1786.002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1097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47540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28291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63660.74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90312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7909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339972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23857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6</v>
      </c>
      <c r="C6" s="601">
        <v>19</v>
      </c>
      <c r="D6" s="612">
        <v>14</v>
      </c>
      <c r="E6" s="612">
        <v>5</v>
      </c>
      <c r="F6" s="1033">
        <v>928</v>
      </c>
      <c r="G6" s="612">
        <v>462</v>
      </c>
      <c r="H6" s="980">
        <v>466</v>
      </c>
      <c r="I6" s="1034">
        <v>28.1</v>
      </c>
      <c r="J6" s="612">
        <v>27.7</v>
      </c>
      <c r="K6" s="1035">
        <v>28.4</v>
      </c>
      <c r="L6" s="1033">
        <v>2271</v>
      </c>
      <c r="M6" s="612">
        <v>1139</v>
      </c>
      <c r="N6" s="1028">
        <v>1132</v>
      </c>
      <c r="O6" s="1034">
        <v>66.2</v>
      </c>
      <c r="P6" s="612">
        <v>64.599999999999994</v>
      </c>
      <c r="Q6" s="1028">
        <v>67.8</v>
      </c>
      <c r="R6" s="1033">
        <v>1555</v>
      </c>
      <c r="S6" s="612">
        <v>778</v>
      </c>
      <c r="T6" s="1035">
        <v>777</v>
      </c>
    </row>
    <row r="7" spans="1:20" x14ac:dyDescent="0.25">
      <c r="A7" s="286">
        <v>2021</v>
      </c>
      <c r="B7" s="602">
        <v>6</v>
      </c>
      <c r="C7" s="601">
        <v>20</v>
      </c>
      <c r="D7" s="612">
        <v>14</v>
      </c>
      <c r="E7" s="612">
        <v>6</v>
      </c>
      <c r="F7" s="1033">
        <v>965</v>
      </c>
      <c r="G7" s="612">
        <v>477</v>
      </c>
      <c r="H7" s="980">
        <v>488</v>
      </c>
      <c r="I7" s="1034">
        <v>29.4</v>
      </c>
      <c r="J7" s="612">
        <v>29.1</v>
      </c>
      <c r="K7" s="1035">
        <v>29.7</v>
      </c>
      <c r="L7" s="1033">
        <v>2301</v>
      </c>
      <c r="M7" s="612">
        <v>1179</v>
      </c>
      <c r="N7" s="1028">
        <v>1122</v>
      </c>
      <c r="O7" s="1034">
        <v>67.8</v>
      </c>
      <c r="P7" s="612">
        <v>67.599999999999994</v>
      </c>
      <c r="Q7" s="1028">
        <v>68.099999999999994</v>
      </c>
      <c r="R7" s="1033">
        <v>1399</v>
      </c>
      <c r="S7" s="612">
        <v>704</v>
      </c>
      <c r="T7" s="1035">
        <v>695</v>
      </c>
    </row>
    <row r="8" spans="1:20" x14ac:dyDescent="0.25">
      <c r="A8" s="219">
        <v>2022</v>
      </c>
      <c r="B8" s="617">
        <v>6</v>
      </c>
      <c r="C8" s="947">
        <v>20</v>
      </c>
      <c r="D8" s="981">
        <v>14</v>
      </c>
      <c r="E8" s="981">
        <v>6</v>
      </c>
      <c r="F8" s="1036">
        <v>1162</v>
      </c>
      <c r="G8" s="981">
        <v>562</v>
      </c>
      <c r="H8" s="979">
        <v>600</v>
      </c>
      <c r="I8" s="754">
        <v>34</v>
      </c>
      <c r="J8" s="981">
        <v>32.5</v>
      </c>
      <c r="K8" s="1037">
        <v>35.6</v>
      </c>
      <c r="L8" s="1036">
        <v>2122</v>
      </c>
      <c r="M8" s="981">
        <v>1055</v>
      </c>
      <c r="N8" s="691">
        <v>1067</v>
      </c>
      <c r="O8" s="754">
        <v>60.8</v>
      </c>
      <c r="P8" s="981">
        <v>59.7</v>
      </c>
      <c r="Q8" s="691">
        <v>62</v>
      </c>
      <c r="R8" s="1036">
        <v>1509</v>
      </c>
      <c r="S8" s="981">
        <v>778</v>
      </c>
      <c r="T8" s="1037">
        <v>731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4402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5278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1046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324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1392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80.800293685756245</v>
      </c>
      <c r="C21" s="739">
        <f>B10/(B7+B10)*100</f>
        <v>19.199706314243759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94.216351303106038</v>
      </c>
      <c r="C22" s="739">
        <f>B11/(B8+B11)*100</f>
        <v>5.783648696893966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80.800293685756245</v>
      </c>
      <c r="C26" s="739">
        <f>C21</f>
        <v>19.199706314243759</v>
      </c>
    </row>
    <row r="27" spans="1:10" ht="24.75" x14ac:dyDescent="0.25">
      <c r="A27" s="742" t="s">
        <v>1407</v>
      </c>
      <c r="B27" s="739">
        <f>B22</f>
        <v>94.216351303106038</v>
      </c>
      <c r="C27" s="739">
        <f>C22</f>
        <v>5.783648696893966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</v>
      </c>
      <c r="C5" s="1095">
        <v>15</v>
      </c>
      <c r="D5" s="914" t="s">
        <v>5</v>
      </c>
      <c r="E5" s="211"/>
      <c r="F5" s="125">
        <v>2021</v>
      </c>
      <c r="G5" s="70">
        <v>28</v>
      </c>
      <c r="H5" s="55">
        <v>13</v>
      </c>
      <c r="I5" s="110">
        <v>15</v>
      </c>
      <c r="J5" s="70">
        <v>114</v>
      </c>
      <c r="K5" s="55">
        <v>1</v>
      </c>
      <c r="L5" s="110">
        <v>113</v>
      </c>
      <c r="M5" s="70">
        <v>4386</v>
      </c>
      <c r="N5" s="55">
        <v>5372</v>
      </c>
      <c r="O5" s="70">
        <v>1062</v>
      </c>
      <c r="P5" s="110">
        <v>343</v>
      </c>
    </row>
    <row r="6" spans="1:16" x14ac:dyDescent="0.25">
      <c r="A6" s="923" t="s">
        <v>259</v>
      </c>
      <c r="B6" s="1096">
        <v>1</v>
      </c>
      <c r="C6" s="1097">
        <v>113</v>
      </c>
      <c r="D6" s="915" t="s">
        <v>5</v>
      </c>
      <c r="E6" s="254"/>
      <c r="F6" s="125">
        <v>2022</v>
      </c>
      <c r="G6" s="212">
        <v>28</v>
      </c>
      <c r="H6" s="58">
        <v>13</v>
      </c>
      <c r="I6" s="160">
        <v>15</v>
      </c>
      <c r="J6" s="212">
        <v>114</v>
      </c>
      <c r="K6" s="58">
        <v>1</v>
      </c>
      <c r="L6" s="160">
        <v>113</v>
      </c>
      <c r="M6" s="212">
        <v>4402</v>
      </c>
      <c r="N6" s="58">
        <v>5278</v>
      </c>
      <c r="O6" s="212">
        <v>1046</v>
      </c>
      <c r="P6" s="160">
        <v>324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29</v>
      </c>
      <c r="H7" s="94">
        <v>14</v>
      </c>
      <c r="I7" s="169">
        <v>15</v>
      </c>
      <c r="J7" s="167"/>
      <c r="K7" s="94"/>
      <c r="L7" s="169"/>
      <c r="M7" s="167">
        <v>5473</v>
      </c>
      <c r="N7" s="94">
        <v>5436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</v>
      </c>
      <c r="C11" s="918">
        <f>IF(ISBLANK(C5),"",C5)</f>
        <v>15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95.7</v>
      </c>
      <c r="C5" s="611">
        <v>96.1</v>
      </c>
      <c r="D5" s="945">
        <v>95.3</v>
      </c>
      <c r="E5" s="610"/>
      <c r="F5" s="611"/>
      <c r="G5" s="945"/>
      <c r="H5" s="610"/>
      <c r="I5" s="611"/>
      <c r="J5" s="945"/>
      <c r="K5" s="610">
        <v>1468</v>
      </c>
      <c r="L5" s="611">
        <v>761</v>
      </c>
      <c r="M5" s="945">
        <v>707</v>
      </c>
      <c r="N5" s="610">
        <v>95.4</v>
      </c>
      <c r="O5" s="611">
        <v>95.5</v>
      </c>
      <c r="P5" s="945">
        <v>95.2</v>
      </c>
      <c r="Q5" s="610">
        <v>0.2</v>
      </c>
      <c r="R5" s="611">
        <v>0.3</v>
      </c>
      <c r="S5" s="945">
        <v>0.1</v>
      </c>
    </row>
    <row r="6" spans="1:19" x14ac:dyDescent="0.25">
      <c r="A6" s="286">
        <v>2021</v>
      </c>
      <c r="B6" s="457">
        <v>96.5</v>
      </c>
      <c r="C6" s="458">
        <v>97.3</v>
      </c>
      <c r="D6" s="976">
        <v>95.6</v>
      </c>
      <c r="E6" s="457">
        <v>37</v>
      </c>
      <c r="F6" s="458">
        <v>27</v>
      </c>
      <c r="G6" s="976">
        <v>10</v>
      </c>
      <c r="H6" s="457">
        <v>0</v>
      </c>
      <c r="I6" s="458">
        <v>0</v>
      </c>
      <c r="J6" s="976">
        <v>0</v>
      </c>
      <c r="K6" s="457">
        <v>1444</v>
      </c>
      <c r="L6" s="458">
        <v>751</v>
      </c>
      <c r="M6" s="976">
        <v>693</v>
      </c>
      <c r="N6" s="457">
        <v>96.6</v>
      </c>
      <c r="O6" s="458">
        <v>96.2</v>
      </c>
      <c r="P6" s="976">
        <v>97.1</v>
      </c>
      <c r="Q6" s="457">
        <v>0.2</v>
      </c>
      <c r="R6" s="458">
        <v>0.2</v>
      </c>
      <c r="S6" s="976">
        <v>0.2</v>
      </c>
    </row>
    <row r="7" spans="1:19" x14ac:dyDescent="0.25">
      <c r="A7" s="286">
        <v>2022</v>
      </c>
      <c r="B7" s="601">
        <v>95.1</v>
      </c>
      <c r="C7" s="612">
        <v>94.8</v>
      </c>
      <c r="D7" s="980">
        <v>95.4</v>
      </c>
      <c r="E7" s="601">
        <v>42</v>
      </c>
      <c r="F7" s="612">
        <v>31</v>
      </c>
      <c r="G7" s="980">
        <v>11</v>
      </c>
      <c r="H7" s="601">
        <v>0</v>
      </c>
      <c r="I7" s="612">
        <v>0</v>
      </c>
      <c r="J7" s="980">
        <v>0</v>
      </c>
      <c r="K7" s="601">
        <v>1392</v>
      </c>
      <c r="L7" s="612">
        <v>719</v>
      </c>
      <c r="M7" s="980">
        <v>673</v>
      </c>
      <c r="N7" s="601">
        <v>94.6</v>
      </c>
      <c r="O7" s="612">
        <v>94.9</v>
      </c>
      <c r="P7" s="980">
        <v>94.4</v>
      </c>
      <c r="Q7" s="601">
        <v>0.3</v>
      </c>
      <c r="R7" s="612">
        <v>-0.2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26</v>
      </c>
      <c r="I8" s="981">
        <v>14</v>
      </c>
      <c r="J8" s="979">
        <v>12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81.2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90.9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4481372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977</v>
      </c>
      <c r="C5" s="616">
        <v>724</v>
      </c>
      <c r="D5" s="616">
        <v>253</v>
      </c>
      <c r="E5" s="599">
        <v>3218</v>
      </c>
      <c r="F5" s="616">
        <v>1454</v>
      </c>
      <c r="G5" s="945">
        <v>1764</v>
      </c>
      <c r="H5" s="616">
        <v>1054</v>
      </c>
      <c r="I5" s="616">
        <v>375</v>
      </c>
      <c r="J5" s="616">
        <v>679</v>
      </c>
      <c r="K5" s="217">
        <f>SUM(B5,E5,H5)</f>
        <v>5249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866</v>
      </c>
      <c r="C6" s="612">
        <v>652</v>
      </c>
      <c r="D6" s="946">
        <v>214</v>
      </c>
      <c r="E6" s="601">
        <v>3033</v>
      </c>
      <c r="F6" s="612">
        <v>1353</v>
      </c>
      <c r="G6" s="946">
        <v>1680</v>
      </c>
      <c r="H6" s="601">
        <v>1047</v>
      </c>
      <c r="I6" s="612">
        <v>377</v>
      </c>
      <c r="J6" s="612">
        <v>670</v>
      </c>
      <c r="K6" s="218">
        <f>SUM(B6,E6,H6)</f>
        <v>4946</v>
      </c>
      <c r="M6" s="105" t="s">
        <v>284</v>
      </c>
      <c r="N6" s="171">
        <f>IF(ISBLANK(J7),"",J7)</f>
        <v>584</v>
      </c>
      <c r="O6" s="80">
        <f>IF(ISBLANK(I7),"",I7)</f>
        <v>380</v>
      </c>
      <c r="P6" s="211"/>
    </row>
    <row r="7" spans="1:17" ht="24.75" x14ac:dyDescent="0.25">
      <c r="A7" s="218">
        <v>2023</v>
      </c>
      <c r="B7" s="601">
        <v>626</v>
      </c>
      <c r="C7" s="612">
        <v>384</v>
      </c>
      <c r="D7" s="946">
        <v>242</v>
      </c>
      <c r="E7" s="601">
        <v>2439</v>
      </c>
      <c r="F7" s="612">
        <v>970</v>
      </c>
      <c r="G7" s="946">
        <v>1469</v>
      </c>
      <c r="H7" s="601">
        <v>964</v>
      </c>
      <c r="I7" s="612">
        <v>380</v>
      </c>
      <c r="J7" s="612">
        <v>584</v>
      </c>
      <c r="K7" s="218">
        <f>SUM(B7,E7,H7)</f>
        <v>4029</v>
      </c>
      <c r="M7" s="106" t="s">
        <v>285</v>
      </c>
      <c r="N7" s="220">
        <f>IF(ISBLANK(G7),"",G7)</f>
        <v>1469</v>
      </c>
      <c r="O7" s="107">
        <f>IF(ISBLANK(F7),"",F7)</f>
        <v>970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242</v>
      </c>
      <c r="O8" s="83">
        <f>IF(ISBLANK(C7),"",C7)</f>
        <v>384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584</v>
      </c>
      <c r="O13" s="80">
        <f>IF(ISBLANK(I7),"",I7)</f>
        <v>380</v>
      </c>
      <c r="P13" s="211"/>
    </row>
    <row r="14" spans="1:17" ht="27.75" customHeight="1" x14ac:dyDescent="0.25">
      <c r="M14" s="106" t="s">
        <v>515</v>
      </c>
      <c r="N14" s="220">
        <f>IF(ISBLANK(G7),"",G7)</f>
        <v>1469</v>
      </c>
      <c r="O14" s="107">
        <f>IF(ISBLANK(F7),"",F7)</f>
        <v>970</v>
      </c>
      <c r="P14" s="211"/>
    </row>
    <row r="15" spans="1:17" ht="26.25" customHeight="1" x14ac:dyDescent="0.25">
      <c r="M15" s="108" t="s">
        <v>516</v>
      </c>
      <c r="N15" s="170">
        <f>IF(ISBLANK(D7),"",D7)</f>
        <v>242</v>
      </c>
      <c r="O15" s="83">
        <f>IF(ISBLANK(C7),"",C7)</f>
        <v>384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312</v>
      </c>
      <c r="C21" s="616">
        <v>230</v>
      </c>
      <c r="D21" s="616">
        <v>82</v>
      </c>
      <c r="E21" s="599">
        <v>803</v>
      </c>
      <c r="F21" s="616">
        <v>364</v>
      </c>
      <c r="G21" s="945">
        <v>439</v>
      </c>
      <c r="H21" s="616">
        <v>240</v>
      </c>
      <c r="I21" s="616">
        <v>94</v>
      </c>
      <c r="J21" s="616">
        <v>146</v>
      </c>
      <c r="K21" s="217">
        <f>SUM(B21,E21,H21)</f>
        <v>1355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356</v>
      </c>
      <c r="C22" s="1028">
        <v>256</v>
      </c>
      <c r="D22" s="980">
        <v>100</v>
      </c>
      <c r="E22" s="1034">
        <v>794</v>
      </c>
      <c r="F22" s="1028">
        <v>340</v>
      </c>
      <c r="G22" s="980">
        <v>454</v>
      </c>
      <c r="H22" s="1034">
        <v>234</v>
      </c>
      <c r="I22" s="1028">
        <v>87</v>
      </c>
      <c r="J22" s="1028">
        <v>147</v>
      </c>
      <c r="K22" s="218">
        <f>SUM(B22,E22,H22)</f>
        <v>1384</v>
      </c>
      <c r="M22" s="105" t="s">
        <v>284</v>
      </c>
      <c r="N22" s="171">
        <f>IF(ISBLANK(J23),"",J23)</f>
        <v>146</v>
      </c>
      <c r="O22" s="80">
        <f>IF(ISBLANK(I23),"",I23)</f>
        <v>97</v>
      </c>
      <c r="P22" s="211"/>
    </row>
    <row r="23" spans="1:17" ht="24.75" x14ac:dyDescent="0.25">
      <c r="A23" s="218">
        <v>2022</v>
      </c>
      <c r="B23" s="1034">
        <v>349</v>
      </c>
      <c r="C23" s="1028">
        <v>259</v>
      </c>
      <c r="D23" s="980">
        <v>90</v>
      </c>
      <c r="E23" s="1034">
        <v>837</v>
      </c>
      <c r="F23" s="1028">
        <v>379</v>
      </c>
      <c r="G23" s="980">
        <v>458</v>
      </c>
      <c r="H23" s="1034">
        <v>243</v>
      </c>
      <c r="I23" s="1028">
        <v>97</v>
      </c>
      <c r="J23" s="1028">
        <v>146</v>
      </c>
      <c r="K23" s="218">
        <f>SUM(B23,E23,H23)</f>
        <v>1429</v>
      </c>
      <c r="M23" s="106" t="s">
        <v>285</v>
      </c>
      <c r="N23" s="220">
        <f>IF(ISBLANK(G23),"",G23)</f>
        <v>458</v>
      </c>
      <c r="O23" s="107">
        <f>IF(ISBLANK(F23),"",F23)</f>
        <v>379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90</v>
      </c>
      <c r="O24" s="109">
        <f>IF(ISBLANK(C23),"",C23)</f>
        <v>259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146</v>
      </c>
      <c r="O29" s="80">
        <f>IF(ISBLANK(I23),"",I23)</f>
        <v>97</v>
      </c>
      <c r="P29" s="211"/>
    </row>
    <row r="30" spans="1:17" ht="27.75" customHeight="1" x14ac:dyDescent="0.25">
      <c r="M30" s="106" t="s">
        <v>515</v>
      </c>
      <c r="N30" s="220">
        <f>IF(ISBLANK(G23),"",G23)</f>
        <v>458</v>
      </c>
      <c r="O30" s="107">
        <f>IF(ISBLANK(F23),"",F23)</f>
        <v>379</v>
      </c>
      <c r="P30" s="211"/>
    </row>
    <row r="31" spans="1:17" ht="27.75" customHeight="1" x14ac:dyDescent="0.25">
      <c r="M31" s="108" t="s">
        <v>516</v>
      </c>
      <c r="N31" s="221">
        <f>IF(ISBLANK(D23),"",D23)</f>
        <v>90</v>
      </c>
      <c r="O31" s="109">
        <f>IF(ISBLANK(C23),"",C23)</f>
        <v>259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2319021</v>
      </c>
      <c r="D5" s="253"/>
    </row>
    <row r="6" spans="1:4" ht="30" x14ac:dyDescent="0.25">
      <c r="A6" s="686" t="s">
        <v>474</v>
      </c>
      <c r="B6" s="617">
        <v>2162351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82.1</v>
      </c>
      <c r="D5" s="611">
        <v>77.599999999999994</v>
      </c>
      <c r="E5" s="945">
        <v>86.8</v>
      </c>
      <c r="F5" s="610"/>
      <c r="G5" s="611"/>
      <c r="H5" s="945"/>
      <c r="I5" s="610">
        <v>1.1000000000000001</v>
      </c>
      <c r="J5" s="611">
        <v>1.2</v>
      </c>
      <c r="K5" s="945">
        <v>1</v>
      </c>
      <c r="L5" s="610">
        <v>82.4</v>
      </c>
      <c r="M5" s="611">
        <v>82.5</v>
      </c>
      <c r="N5" s="945">
        <v>82.4</v>
      </c>
    </row>
    <row r="6" spans="1:14" x14ac:dyDescent="0.25">
      <c r="A6" s="286">
        <v>2021</v>
      </c>
      <c r="B6" s="457">
        <v>12</v>
      </c>
      <c r="C6" s="457">
        <v>81.2</v>
      </c>
      <c r="D6" s="458">
        <v>76.400000000000006</v>
      </c>
      <c r="E6" s="976">
        <v>86.4</v>
      </c>
      <c r="F6" s="457">
        <v>0</v>
      </c>
      <c r="G6" s="458">
        <v>0</v>
      </c>
      <c r="H6" s="976">
        <v>0</v>
      </c>
      <c r="I6" s="457">
        <v>1.1000000000000001</v>
      </c>
      <c r="J6" s="458">
        <v>1.6</v>
      </c>
      <c r="K6" s="976">
        <v>0.7</v>
      </c>
      <c r="L6" s="457">
        <v>83.7</v>
      </c>
      <c r="M6" s="458">
        <v>80.3</v>
      </c>
      <c r="N6" s="976">
        <v>87.3</v>
      </c>
    </row>
    <row r="7" spans="1:14" x14ac:dyDescent="0.25">
      <c r="A7" s="286">
        <v>2022</v>
      </c>
      <c r="B7" s="601">
        <v>12</v>
      </c>
      <c r="C7" s="601">
        <v>81.2</v>
      </c>
      <c r="D7" s="612">
        <v>76.099999999999994</v>
      </c>
      <c r="E7" s="980">
        <v>86.6</v>
      </c>
      <c r="F7" s="601">
        <v>0</v>
      </c>
      <c r="G7" s="612">
        <v>0</v>
      </c>
      <c r="H7" s="980">
        <v>0</v>
      </c>
      <c r="I7" s="601">
        <v>1.9</v>
      </c>
      <c r="J7" s="612">
        <v>1.4</v>
      </c>
      <c r="K7" s="980">
        <v>2.2999999999999998</v>
      </c>
      <c r="L7" s="601">
        <v>90.9</v>
      </c>
      <c r="M7" s="612">
        <v>90</v>
      </c>
      <c r="N7" s="980">
        <v>91.9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197</v>
      </c>
      <c r="C5" s="207">
        <v>165</v>
      </c>
      <c r="G5" s="113"/>
      <c r="H5" s="174" t="s">
        <v>586</v>
      </c>
      <c r="I5" s="207">
        <v>136</v>
      </c>
      <c r="J5" s="207">
        <v>136</v>
      </c>
    </row>
    <row r="6" spans="1:13" ht="15" customHeight="1" x14ac:dyDescent="0.25">
      <c r="A6" s="175" t="s">
        <v>587</v>
      </c>
      <c r="B6" s="208">
        <v>4909</v>
      </c>
      <c r="C6" s="208">
        <v>781</v>
      </c>
      <c r="G6" s="113"/>
      <c r="H6" s="175" t="s">
        <v>587</v>
      </c>
      <c r="I6" s="208">
        <v>1312</v>
      </c>
      <c r="J6" s="208">
        <v>414</v>
      </c>
    </row>
    <row r="7" spans="1:13" ht="15" customHeight="1" x14ac:dyDescent="0.25">
      <c r="A7" s="175" t="s">
        <v>588</v>
      </c>
      <c r="B7" s="208">
        <v>15174</v>
      </c>
      <c r="C7" s="208">
        <v>11245</v>
      </c>
      <c r="G7" s="113"/>
      <c r="H7" s="175" t="s">
        <v>588</v>
      </c>
      <c r="I7" s="208">
        <v>8031</v>
      </c>
      <c r="J7" s="208">
        <v>4572</v>
      </c>
    </row>
    <row r="8" spans="1:13" ht="15" customHeight="1" x14ac:dyDescent="0.25">
      <c r="A8" s="175" t="s">
        <v>589</v>
      </c>
      <c r="B8" s="208">
        <v>17916</v>
      </c>
      <c r="C8" s="208">
        <v>18567</v>
      </c>
      <c r="G8" s="113"/>
      <c r="H8" s="175" t="s">
        <v>589</v>
      </c>
      <c r="I8" s="208">
        <v>15151</v>
      </c>
      <c r="J8" s="208">
        <v>14210</v>
      </c>
    </row>
    <row r="9" spans="1:13" ht="15" customHeight="1" x14ac:dyDescent="0.25">
      <c r="A9" s="175" t="s">
        <v>590</v>
      </c>
      <c r="B9" s="208">
        <v>30298</v>
      </c>
      <c r="C9" s="208">
        <v>36111</v>
      </c>
      <c r="G9" s="113"/>
      <c r="H9" s="175" t="s">
        <v>590</v>
      </c>
      <c r="I9" s="208">
        <v>31741</v>
      </c>
      <c r="J9" s="208">
        <v>37587</v>
      </c>
    </row>
    <row r="10" spans="1:13" ht="15" customHeight="1" x14ac:dyDescent="0.25">
      <c r="A10" s="175" t="s">
        <v>591</v>
      </c>
      <c r="B10" s="208">
        <v>3348</v>
      </c>
      <c r="C10" s="208">
        <v>3080</v>
      </c>
      <c r="G10" s="113"/>
      <c r="H10" s="175" t="s">
        <v>591</v>
      </c>
      <c r="I10" s="208">
        <v>3527</v>
      </c>
      <c r="J10" s="208">
        <v>2769</v>
      </c>
    </row>
    <row r="11" spans="1:13" ht="15" customHeight="1" x14ac:dyDescent="0.25">
      <c r="A11" s="176" t="s">
        <v>592</v>
      </c>
      <c r="B11" s="209">
        <v>4795</v>
      </c>
      <c r="C11" s="209">
        <v>4477</v>
      </c>
      <c r="G11" s="113"/>
      <c r="H11" s="176" t="s">
        <v>592</v>
      </c>
      <c r="I11" s="209">
        <v>7719</v>
      </c>
      <c r="J11" s="209">
        <v>6000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197</v>
      </c>
      <c r="C17" s="178">
        <f>IF(ISBLANK(C5),"0",C5)</f>
        <v>165</v>
      </c>
      <c r="G17" s="113"/>
      <c r="H17" s="174" t="s">
        <v>586</v>
      </c>
      <c r="I17" s="177">
        <f>IF(ISBLANK(I5),"0",I5)</f>
        <v>136</v>
      </c>
      <c r="J17" s="178">
        <f>IF(ISBLANK(J5),"0",J5)</f>
        <v>136</v>
      </c>
    </row>
    <row r="18" spans="1:13" ht="15" customHeight="1" x14ac:dyDescent="0.25">
      <c r="A18" s="175" t="s">
        <v>587</v>
      </c>
      <c r="B18" s="179">
        <f t="shared" ref="B18:C18" si="0">IF(ISBLANK(B6),"0",B6)</f>
        <v>4909</v>
      </c>
      <c r="C18" s="180">
        <f t="shared" si="0"/>
        <v>781</v>
      </c>
      <c r="G18" s="113"/>
      <c r="H18" s="175" t="s">
        <v>587</v>
      </c>
      <c r="I18" s="179">
        <f t="shared" ref="I18:J18" si="1">IF(ISBLANK(I6),"0",I6)</f>
        <v>1312</v>
      </c>
      <c r="J18" s="180">
        <f t="shared" si="1"/>
        <v>414</v>
      </c>
    </row>
    <row r="19" spans="1:13" ht="15" customHeight="1" x14ac:dyDescent="0.25">
      <c r="A19" s="175" t="s">
        <v>588</v>
      </c>
      <c r="B19" s="179">
        <f t="shared" ref="B19:C19" si="2">IF(ISBLANK(B7),"0",B7)</f>
        <v>15174</v>
      </c>
      <c r="C19" s="180">
        <f t="shared" si="2"/>
        <v>11245</v>
      </c>
      <c r="G19" s="113"/>
      <c r="H19" s="175" t="s">
        <v>588</v>
      </c>
      <c r="I19" s="179">
        <f t="shared" ref="I19:J19" si="3">IF(ISBLANK(I7),"0",I7)</f>
        <v>8031</v>
      </c>
      <c r="J19" s="180">
        <f t="shared" si="3"/>
        <v>4572</v>
      </c>
    </row>
    <row r="20" spans="1:13" ht="15" customHeight="1" x14ac:dyDescent="0.25">
      <c r="A20" s="175" t="s">
        <v>589</v>
      </c>
      <c r="B20" s="179">
        <f t="shared" ref="B20:C20" si="4">IF(ISBLANK(B8),"0",B8)</f>
        <v>17916</v>
      </c>
      <c r="C20" s="180">
        <f t="shared" si="4"/>
        <v>18567</v>
      </c>
      <c r="G20" s="113"/>
      <c r="H20" s="175" t="s">
        <v>589</v>
      </c>
      <c r="I20" s="179">
        <f t="shared" ref="I20:J20" si="5">IF(ISBLANK(I8),"0",I8)</f>
        <v>15151</v>
      </c>
      <c r="J20" s="180">
        <f t="shared" si="5"/>
        <v>14210</v>
      </c>
    </row>
    <row r="21" spans="1:13" ht="15" customHeight="1" x14ac:dyDescent="0.25">
      <c r="A21" s="175" t="s">
        <v>590</v>
      </c>
      <c r="B21" s="179">
        <f t="shared" ref="B21:C21" si="6">IF(ISBLANK(B9),"0",B9)</f>
        <v>30298</v>
      </c>
      <c r="C21" s="180">
        <f t="shared" si="6"/>
        <v>36111</v>
      </c>
      <c r="G21" s="113"/>
      <c r="H21" s="175" t="s">
        <v>590</v>
      </c>
      <c r="I21" s="179">
        <f t="shared" ref="I21:J21" si="7">IF(ISBLANK(I9),"0",I9)</f>
        <v>31741</v>
      </c>
      <c r="J21" s="180">
        <f t="shared" si="7"/>
        <v>37587</v>
      </c>
    </row>
    <row r="22" spans="1:13" ht="15" customHeight="1" x14ac:dyDescent="0.25">
      <c r="A22" s="175" t="s">
        <v>591</v>
      </c>
      <c r="B22" s="179">
        <f t="shared" ref="B22:C22" si="8">IF(ISBLANK(B10),"0",B10)</f>
        <v>3348</v>
      </c>
      <c r="C22" s="180">
        <f t="shared" si="8"/>
        <v>3080</v>
      </c>
      <c r="G22" s="113"/>
      <c r="H22" s="175" t="s">
        <v>591</v>
      </c>
      <c r="I22" s="179">
        <f t="shared" ref="I22:J22" si="9">IF(ISBLANK(I10),"0",I10)</f>
        <v>3527</v>
      </c>
      <c r="J22" s="180">
        <f t="shared" si="9"/>
        <v>2769</v>
      </c>
    </row>
    <row r="23" spans="1:13" ht="15" customHeight="1" x14ac:dyDescent="0.25">
      <c r="A23" s="176" t="s">
        <v>592</v>
      </c>
      <c r="B23" s="181">
        <f t="shared" ref="B23:C23" si="10">IF(ISBLANK(B11),"0",B11)</f>
        <v>4795</v>
      </c>
      <c r="C23" s="182">
        <f t="shared" si="10"/>
        <v>4477</v>
      </c>
      <c r="G23" s="113"/>
      <c r="H23" s="176" t="s">
        <v>592</v>
      </c>
      <c r="I23" s="181">
        <f t="shared" ref="I23:J23" si="11">IF(ISBLANK(I11),"0",I11)</f>
        <v>7719</v>
      </c>
      <c r="J23" s="182">
        <f t="shared" si="11"/>
        <v>6000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0.25705599123138956</v>
      </c>
      <c r="C29" s="184">
        <f>C17/SUM(C17:C23)*100</f>
        <v>0.22169671888856043</v>
      </c>
      <c r="D29" s="253"/>
      <c r="E29" s="253"/>
      <c r="G29" s="113"/>
      <c r="H29" s="174" t="s">
        <v>593</v>
      </c>
      <c r="I29" s="184">
        <f>I17/SUM(I17:I23)*100</f>
        <v>0.20113285120605764</v>
      </c>
      <c r="J29" s="184">
        <f>J17/SUM(J17:J23)*100</f>
        <v>0.20703933747412009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6.4055221368268596</v>
      </c>
      <c r="C30" s="185">
        <f>C18/SUM(C17:C23)*100</f>
        <v>1.0493644694058528</v>
      </c>
      <c r="D30" s="253"/>
      <c r="E30" s="253"/>
      <c r="G30" s="113"/>
      <c r="H30" s="175" t="s">
        <v>594</v>
      </c>
      <c r="I30" s="185">
        <f>I18/SUM(I17:I23)*100</f>
        <v>1.9403404469290269</v>
      </c>
      <c r="J30" s="185">
        <f>J18/SUM(J17:J23)*100</f>
        <v>0.63025210084033612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19.799835588553833</v>
      </c>
      <c r="C31" s="185">
        <f>C19/SUM(C17:C23)*100</f>
        <v>15.108967296374923</v>
      </c>
      <c r="D31" s="253"/>
      <c r="E31" s="253"/>
      <c r="G31" s="113"/>
      <c r="H31" s="175" t="s">
        <v>595</v>
      </c>
      <c r="I31" s="185">
        <f>I19/SUM(I17:I23)*100</f>
        <v>11.877190647322418</v>
      </c>
      <c r="J31" s="185">
        <f>J19/SUM(J17:J23)*100</f>
        <v>6.9601753744976254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23.377741821835407</v>
      </c>
      <c r="C32" s="185">
        <f>C20/SUM(C17:C23)*100</f>
        <v>24.946927149114558</v>
      </c>
      <c r="D32" s="253"/>
      <c r="E32" s="253"/>
      <c r="G32" s="113"/>
      <c r="H32" s="175" t="s">
        <v>596</v>
      </c>
      <c r="I32" s="185">
        <f>I20/SUM(I17:I23)*100</f>
        <v>22.407086975168966</v>
      </c>
      <c r="J32" s="185">
        <f>J20/SUM(J17:J23)*100</f>
        <v>21.632566069906222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39.534428539739288</v>
      </c>
      <c r="C33" s="185">
        <f>C21/SUM(C17:C23)*100</f>
        <v>48.519334641120039</v>
      </c>
      <c r="D33" s="253"/>
      <c r="E33" s="253"/>
      <c r="G33" s="113"/>
      <c r="H33" s="175" t="s">
        <v>597</v>
      </c>
      <c r="I33" s="185">
        <f>I21/SUM(I17:I23)*100</f>
        <v>46.942336986260855</v>
      </c>
      <c r="J33" s="185">
        <f>J21/SUM(J17:J23)*100</f>
        <v>57.220496894409933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4.3686469981862546</v>
      </c>
      <c r="C34" s="185">
        <f>C22/SUM(C17:C23)*100</f>
        <v>4.1383387525864617</v>
      </c>
      <c r="D34" s="253"/>
      <c r="E34" s="253"/>
      <c r="G34" s="113"/>
      <c r="H34" s="175" t="s">
        <v>598</v>
      </c>
      <c r="I34" s="185">
        <f>I22/SUM(I17:I23)*100</f>
        <v>5.2161438691453332</v>
      </c>
      <c r="J34" s="185">
        <f>J22/SUM(J17:J23)*100</f>
        <v>4.2153818048958716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6.2567689236269679</v>
      </c>
      <c r="C35" s="186">
        <f>C23/SUM(C17:C23)*100</f>
        <v>6.015370972509607</v>
      </c>
      <c r="D35" s="253"/>
      <c r="E35" s="253"/>
      <c r="G35" s="113"/>
      <c r="H35" s="176" t="s">
        <v>599</v>
      </c>
      <c r="I35" s="186">
        <f>I23/SUM(I17:I23)*100</f>
        <v>11.415768223967346</v>
      </c>
      <c r="J35" s="186">
        <f>J23/SUM(J17:J23)*100</f>
        <v>9.1340884179758852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0.25705599123138956</v>
      </c>
      <c r="C41" s="184">
        <f t="shared" si="12"/>
        <v>0.22169671888856043</v>
      </c>
      <c r="G41" s="113"/>
      <c r="H41" s="174" t="s">
        <v>601</v>
      </c>
      <c r="I41" s="184">
        <f t="shared" ref="I41:J41" si="13">I29</f>
        <v>0.20113285120605764</v>
      </c>
      <c r="J41" s="184">
        <f t="shared" si="13"/>
        <v>0.20703933747412009</v>
      </c>
    </row>
    <row r="42" spans="1:12" x14ac:dyDescent="0.25">
      <c r="A42" s="175" t="s">
        <v>602</v>
      </c>
      <c r="B42" s="185">
        <f t="shared" si="12"/>
        <v>6.4055221368268596</v>
      </c>
      <c r="C42" s="185">
        <f t="shared" si="12"/>
        <v>1.0493644694058528</v>
      </c>
      <c r="G42" s="113"/>
      <c r="H42" s="175" t="s">
        <v>602</v>
      </c>
      <c r="I42" s="185">
        <f t="shared" ref="I42:J42" si="14">I30</f>
        <v>1.9403404469290269</v>
      </c>
      <c r="J42" s="185">
        <f t="shared" si="14"/>
        <v>0.63025210084033612</v>
      </c>
    </row>
    <row r="43" spans="1:12" x14ac:dyDescent="0.25">
      <c r="A43" s="175" t="s">
        <v>603</v>
      </c>
      <c r="B43" s="185">
        <f t="shared" si="12"/>
        <v>19.799835588553833</v>
      </c>
      <c r="C43" s="185">
        <f t="shared" si="12"/>
        <v>15.108967296374923</v>
      </c>
      <c r="G43" s="113"/>
      <c r="H43" s="175" t="s">
        <v>603</v>
      </c>
      <c r="I43" s="185">
        <f t="shared" ref="I43:J43" si="15">I31</f>
        <v>11.877190647322418</v>
      </c>
      <c r="J43" s="185">
        <f t="shared" si="15"/>
        <v>6.9601753744976254</v>
      </c>
    </row>
    <row r="44" spans="1:12" x14ac:dyDescent="0.25">
      <c r="A44" s="175" t="s">
        <v>604</v>
      </c>
      <c r="B44" s="185">
        <f t="shared" si="12"/>
        <v>23.377741821835407</v>
      </c>
      <c r="C44" s="185">
        <f t="shared" si="12"/>
        <v>24.946927149114558</v>
      </c>
      <c r="G44" s="113"/>
      <c r="H44" s="175" t="s">
        <v>604</v>
      </c>
      <c r="I44" s="185">
        <f t="shared" ref="I44:J44" si="16">I32</f>
        <v>22.407086975168966</v>
      </c>
      <c r="J44" s="185">
        <f t="shared" si="16"/>
        <v>21.632566069906222</v>
      </c>
    </row>
    <row r="45" spans="1:12" x14ac:dyDescent="0.25">
      <c r="A45" s="175" t="s">
        <v>605</v>
      </c>
      <c r="B45" s="185">
        <f t="shared" si="12"/>
        <v>39.534428539739288</v>
      </c>
      <c r="C45" s="185">
        <f t="shared" si="12"/>
        <v>48.519334641120039</v>
      </c>
      <c r="G45" s="113"/>
      <c r="H45" s="175" t="s">
        <v>605</v>
      </c>
      <c r="I45" s="185">
        <f t="shared" ref="I45:J45" si="17">I33</f>
        <v>46.942336986260855</v>
      </c>
      <c r="J45" s="185">
        <f t="shared" si="17"/>
        <v>57.220496894409933</v>
      </c>
    </row>
    <row r="46" spans="1:12" x14ac:dyDescent="0.25">
      <c r="A46" s="175" t="s">
        <v>606</v>
      </c>
      <c r="B46" s="185">
        <f t="shared" si="12"/>
        <v>4.3686469981862546</v>
      </c>
      <c r="C46" s="185">
        <f t="shared" si="12"/>
        <v>4.1383387525864617</v>
      </c>
      <c r="G46" s="113"/>
      <c r="H46" s="175" t="s">
        <v>606</v>
      </c>
      <c r="I46" s="185">
        <f t="shared" ref="I46:J46" si="18">I34</f>
        <v>5.2161438691453332</v>
      </c>
      <c r="J46" s="185">
        <f t="shared" si="18"/>
        <v>4.2153818048958716</v>
      </c>
    </row>
    <row r="47" spans="1:12" x14ac:dyDescent="0.25">
      <c r="A47" s="176" t="s">
        <v>607</v>
      </c>
      <c r="B47" s="186">
        <f t="shared" si="12"/>
        <v>6.2567689236269679</v>
      </c>
      <c r="C47" s="186">
        <f t="shared" si="12"/>
        <v>6.015370972509607</v>
      </c>
      <c r="G47" s="113"/>
      <c r="H47" s="176" t="s">
        <v>607</v>
      </c>
      <c r="I47" s="186">
        <f t="shared" ref="I47:J47" si="19">I35</f>
        <v>11.415768223967346</v>
      </c>
      <c r="J47" s="186">
        <f t="shared" si="19"/>
        <v>9.1340884179758852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48601</v>
      </c>
      <c r="C5" s="207">
        <v>45545</v>
      </c>
      <c r="D5" s="253"/>
      <c r="E5" s="253"/>
      <c r="F5" s="1003"/>
      <c r="H5" s="174" t="s">
        <v>624</v>
      </c>
      <c r="I5" s="207">
        <v>23116</v>
      </c>
      <c r="J5" s="207">
        <v>19901</v>
      </c>
    </row>
    <row r="6" spans="1:10" ht="15" customHeight="1" x14ac:dyDescent="0.25">
      <c r="A6" s="175" t="s">
        <v>625</v>
      </c>
      <c r="B6" s="208">
        <v>8794</v>
      </c>
      <c r="C6" s="208">
        <v>9787</v>
      </c>
      <c r="D6" s="253"/>
      <c r="E6" s="253"/>
      <c r="F6" s="1003"/>
      <c r="H6" s="175" t="s">
        <v>625</v>
      </c>
      <c r="I6" s="208">
        <v>19298</v>
      </c>
      <c r="J6" s="208">
        <v>24406</v>
      </c>
    </row>
    <row r="7" spans="1:10" ht="15" customHeight="1" x14ac:dyDescent="0.25">
      <c r="A7" s="176" t="s">
        <v>626</v>
      </c>
      <c r="B7" s="209">
        <v>19242</v>
      </c>
      <c r="C7" s="209">
        <v>19094</v>
      </c>
      <c r="D7" s="253"/>
      <c r="E7" s="253"/>
      <c r="F7" s="1003"/>
      <c r="H7" s="175" t="s">
        <v>626</v>
      </c>
      <c r="I7" s="208">
        <v>25059</v>
      </c>
      <c r="J7" s="208">
        <v>21210</v>
      </c>
    </row>
    <row r="8" spans="1:10" x14ac:dyDescent="0.25">
      <c r="D8" s="253"/>
      <c r="E8" s="253"/>
      <c r="F8" s="1003"/>
      <c r="H8" s="176" t="s">
        <v>2351</v>
      </c>
      <c r="I8" s="209">
        <v>144</v>
      </c>
      <c r="J8" s="209">
        <v>171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48601</v>
      </c>
      <c r="C13" s="178">
        <f>IF(ISBLANK(C5),"0",C5)</f>
        <v>45545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8794</v>
      </c>
      <c r="C14" s="180">
        <f t="shared" si="0"/>
        <v>9787</v>
      </c>
      <c r="D14" s="253"/>
      <c r="E14" s="253"/>
      <c r="F14" s="1003"/>
      <c r="H14" s="174" t="s">
        <v>624</v>
      </c>
      <c r="I14" s="177">
        <f>IF(ISBLANK(I5),"0",I5)</f>
        <v>23116</v>
      </c>
      <c r="J14" s="178">
        <f>IF(ISBLANK(J5),"0",J5)</f>
        <v>19901</v>
      </c>
    </row>
    <row r="15" spans="1:10" ht="15" customHeight="1" x14ac:dyDescent="0.25">
      <c r="A15" s="176" t="s">
        <v>626</v>
      </c>
      <c r="B15" s="181">
        <f t="shared" si="0"/>
        <v>19242</v>
      </c>
      <c r="C15" s="182">
        <f t="shared" si="0"/>
        <v>19094</v>
      </c>
      <c r="D15" s="253"/>
      <c r="E15" s="253"/>
      <c r="F15" s="1003"/>
      <c r="H15" s="175" t="s">
        <v>625</v>
      </c>
      <c r="I15" s="179">
        <f t="shared" ref="I15:J15" si="1">IF(ISBLANK(I6),"0",I6)</f>
        <v>19298</v>
      </c>
      <c r="J15" s="180">
        <f t="shared" si="1"/>
        <v>24406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25059</v>
      </c>
      <c r="J16" s="180">
        <f t="shared" si="2"/>
        <v>21210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144</v>
      </c>
      <c r="J17" s="182">
        <f t="shared" si="3"/>
        <v>171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63.417148374805898</v>
      </c>
      <c r="C21" s="184">
        <f>C13/SUM(C13:C15)*100</f>
        <v>61.19501249563325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11.474875060349438</v>
      </c>
      <c r="C22" s="185">
        <f>C14/SUM(C13:C15)*100</f>
        <v>13.149974471286916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25.107976564844659</v>
      </c>
      <c r="C23" s="186">
        <f>C15/SUM(C13:C15)*100</f>
        <v>25.655013033079836</v>
      </c>
      <c r="D23" s="253"/>
      <c r="E23" s="253"/>
      <c r="F23" s="1003"/>
      <c r="H23" s="174" t="s">
        <v>629</v>
      </c>
      <c r="I23" s="184">
        <f>I14/SUM(I14:I17)*100</f>
        <v>34.186669032935498</v>
      </c>
      <c r="J23" s="184">
        <f>J14/SUM(J14:J17)*100</f>
        <v>30.296248934356353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28.540160018930148</v>
      </c>
      <c r="J24" s="185">
        <f>J15/SUM(J14:J17)*100</f>
        <v>37.154426988186579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37.060206752739695</v>
      </c>
      <c r="J25" s="185">
        <f>J16/SUM(J14:J17)*100</f>
        <v>32.289002557544755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0.21296419539464928</v>
      </c>
      <c r="J26" s="186">
        <f>J17/SUM(J14:J17)*100</f>
        <v>0.26032151991231278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63.417148374805898</v>
      </c>
      <c r="C29" s="189">
        <f t="shared" si="4"/>
        <v>61.19501249563325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11.474875060349438</v>
      </c>
      <c r="C30" s="192">
        <f t="shared" si="4"/>
        <v>13.149974471286916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25.107976564844659</v>
      </c>
      <c r="C31" s="195">
        <f t="shared" si="4"/>
        <v>25.655013033079836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34.186669032935498</v>
      </c>
      <c r="J32" s="189">
        <f>J23</f>
        <v>30.296248934356353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28.540160018930148</v>
      </c>
      <c r="J33" s="192">
        <f t="shared" si="5"/>
        <v>37.154426988186579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37.060206752739695</v>
      </c>
      <c r="J34" s="192">
        <f t="shared" si="6"/>
        <v>32.289002557544755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0.21296419539464928</v>
      </c>
      <c r="J35" s="195">
        <f t="shared" si="7"/>
        <v>0.26032151991231278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2474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154890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24</v>
      </c>
      <c r="C5" s="655">
        <v>18</v>
      </c>
      <c r="E5" s="28"/>
      <c r="J5" s="654" t="s">
        <v>542</v>
      </c>
      <c r="K5" s="669">
        <f>IF(ISBLANK(B5),"",B5)</f>
        <v>24</v>
      </c>
      <c r="L5" s="618">
        <f>IF(ISBLANK(C5),"",C5)</f>
        <v>18</v>
      </c>
      <c r="N5" s="28"/>
    </row>
    <row r="6" spans="1:15" x14ac:dyDescent="0.25">
      <c r="A6" s="656" t="s">
        <v>543</v>
      </c>
      <c r="B6" s="657">
        <v>26</v>
      </c>
      <c r="C6" s="657">
        <v>21</v>
      </c>
      <c r="E6" s="44"/>
      <c r="J6" s="656" t="s">
        <v>543</v>
      </c>
      <c r="K6" s="670">
        <f t="shared" ref="K6:K10" si="0">IF(ISBLANK(B6),"",B6)</f>
        <v>26</v>
      </c>
      <c r="L6" s="619">
        <f t="shared" ref="L6:L10" si="1">IF(ISBLANK(C6),"",C6)</f>
        <v>21</v>
      </c>
      <c r="N6" s="44"/>
    </row>
    <row r="7" spans="1:15" x14ac:dyDescent="0.25">
      <c r="A7" s="656" t="s">
        <v>641</v>
      </c>
      <c r="B7" s="657">
        <v>93</v>
      </c>
      <c r="C7" s="657">
        <v>85</v>
      </c>
      <c r="E7" s="44"/>
      <c r="J7" s="656" t="s">
        <v>641</v>
      </c>
      <c r="K7" s="670">
        <f t="shared" si="0"/>
        <v>93</v>
      </c>
      <c r="L7" s="619">
        <f t="shared" si="1"/>
        <v>85</v>
      </c>
      <c r="N7" s="44"/>
    </row>
    <row r="8" spans="1:15" x14ac:dyDescent="0.25">
      <c r="A8" s="650" t="s">
        <v>642</v>
      </c>
      <c r="B8" s="651">
        <v>132</v>
      </c>
      <c r="C8" s="651">
        <v>90</v>
      </c>
      <c r="E8" s="21"/>
      <c r="J8" s="650" t="s">
        <v>642</v>
      </c>
      <c r="K8" s="670">
        <f t="shared" si="0"/>
        <v>132</v>
      </c>
      <c r="L8" s="619">
        <f t="shared" si="1"/>
        <v>90</v>
      </c>
      <c r="N8" s="21"/>
    </row>
    <row r="9" spans="1:15" x14ac:dyDescent="0.25">
      <c r="A9" s="650" t="s">
        <v>643</v>
      </c>
      <c r="B9" s="651">
        <v>288</v>
      </c>
      <c r="C9" s="651">
        <v>132</v>
      </c>
      <c r="E9" s="21"/>
      <c r="J9" s="650" t="s">
        <v>643</v>
      </c>
      <c r="K9" s="670">
        <f t="shared" si="0"/>
        <v>288</v>
      </c>
      <c r="L9" s="619">
        <f t="shared" si="1"/>
        <v>132</v>
      </c>
      <c r="N9" s="21"/>
    </row>
    <row r="10" spans="1:15" x14ac:dyDescent="0.25">
      <c r="A10" s="652" t="s">
        <v>365</v>
      </c>
      <c r="B10" s="653">
        <v>3051</v>
      </c>
      <c r="C10" s="653">
        <v>250</v>
      </c>
      <c r="J10" s="652" t="s">
        <v>365</v>
      </c>
      <c r="K10" s="671">
        <f t="shared" si="0"/>
        <v>3051</v>
      </c>
      <c r="L10" s="620">
        <f t="shared" si="1"/>
        <v>250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4.4800000000000004</v>
      </c>
      <c r="C15" s="197"/>
      <c r="D15" s="253"/>
      <c r="E15" s="211"/>
      <c r="F15" s="253"/>
      <c r="G15" s="253"/>
      <c r="J15" s="673" t="s">
        <v>488</v>
      </c>
      <c r="K15" s="674">
        <f>B15</f>
        <v>4.4800000000000004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0.76</v>
      </c>
      <c r="C16" s="197"/>
      <c r="D16" s="253"/>
      <c r="E16" s="254"/>
      <c r="F16" s="253"/>
      <c r="G16" s="253"/>
      <c r="J16" s="675" t="s">
        <v>489</v>
      </c>
      <c r="K16" s="676">
        <f>B16</f>
        <v>0.76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0.82</v>
      </c>
      <c r="C18" s="197"/>
      <c r="D18" s="255"/>
      <c r="E18" s="256"/>
      <c r="F18" s="253"/>
      <c r="G18" s="253"/>
      <c r="J18" s="678" t="s">
        <v>501</v>
      </c>
      <c r="K18" s="674">
        <f>B18</f>
        <v>0.82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3.97</v>
      </c>
      <c r="C19" s="198"/>
      <c r="D19" s="255"/>
      <c r="E19" s="256"/>
      <c r="F19" s="253"/>
      <c r="G19" s="253"/>
      <c r="J19" s="672" t="s">
        <v>502</v>
      </c>
      <c r="K19" s="676">
        <f>B19</f>
        <v>3.97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2.65</v>
      </c>
      <c r="C21" s="253"/>
      <c r="D21" s="253"/>
      <c r="E21" s="253"/>
      <c r="F21" s="253"/>
      <c r="G21" s="253"/>
      <c r="J21" s="661" t="s">
        <v>498</v>
      </c>
      <c r="K21" s="679">
        <f>B21</f>
        <v>2.65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13</v>
      </c>
      <c r="C32" s="655">
        <v>19</v>
      </c>
      <c r="E32" s="28"/>
      <c r="J32" s="654" t="s">
        <v>542</v>
      </c>
      <c r="K32" s="669">
        <f>IF(ISBLANK(B32),"",B32)</f>
        <v>13</v>
      </c>
      <c r="L32" s="618">
        <f>IF(ISBLANK(C32),"",C32)</f>
        <v>19</v>
      </c>
      <c r="N32" s="28"/>
    </row>
    <row r="33" spans="1:15" x14ac:dyDescent="0.25">
      <c r="A33" s="656" t="s">
        <v>543</v>
      </c>
      <c r="B33" s="657">
        <v>9</v>
      </c>
      <c r="C33" s="657">
        <v>10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10</v>
      </c>
      <c r="N33" s="44"/>
    </row>
    <row r="34" spans="1:15" x14ac:dyDescent="0.25">
      <c r="A34" s="656" t="s">
        <v>641</v>
      </c>
      <c r="B34" s="657">
        <v>60</v>
      </c>
      <c r="C34" s="657">
        <v>47</v>
      </c>
      <c r="E34" s="44"/>
      <c r="J34" s="656" t="s">
        <v>641</v>
      </c>
      <c r="K34" s="670">
        <f t="shared" si="2"/>
        <v>60</v>
      </c>
      <c r="L34" s="619">
        <f t="shared" si="3"/>
        <v>47</v>
      </c>
      <c r="N34" s="44"/>
    </row>
    <row r="35" spans="1:15" x14ac:dyDescent="0.25">
      <c r="A35" s="650" t="s">
        <v>642</v>
      </c>
      <c r="B35" s="651">
        <v>90</v>
      </c>
      <c r="C35" s="651">
        <v>57</v>
      </c>
      <c r="E35" s="21"/>
      <c r="J35" s="650" t="s">
        <v>642</v>
      </c>
      <c r="K35" s="670">
        <f t="shared" si="2"/>
        <v>90</v>
      </c>
      <c r="L35" s="619">
        <f t="shared" si="3"/>
        <v>57</v>
      </c>
      <c r="N35" s="21"/>
    </row>
    <row r="36" spans="1:15" x14ac:dyDescent="0.25">
      <c r="A36" s="650" t="s">
        <v>643</v>
      </c>
      <c r="B36" s="651">
        <v>127</v>
      </c>
      <c r="C36" s="651">
        <v>76</v>
      </c>
      <c r="E36" s="21"/>
      <c r="J36" s="650" t="s">
        <v>643</v>
      </c>
      <c r="K36" s="670">
        <f t="shared" si="2"/>
        <v>127</v>
      </c>
      <c r="L36" s="619">
        <f t="shared" si="3"/>
        <v>76</v>
      </c>
      <c r="N36" s="21"/>
    </row>
    <row r="37" spans="1:15" x14ac:dyDescent="0.25">
      <c r="A37" s="652" t="s">
        <v>365</v>
      </c>
      <c r="B37" s="653">
        <v>526</v>
      </c>
      <c r="C37" s="653">
        <v>73</v>
      </c>
      <c r="J37" s="652" t="s">
        <v>365</v>
      </c>
      <c r="K37" s="671">
        <f t="shared" si="2"/>
        <v>526</v>
      </c>
      <c r="L37" s="620">
        <f t="shared" si="3"/>
        <v>73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1.1599999999999999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1.1599999999999999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0.26</v>
      </c>
      <c r="C45" s="197"/>
      <c r="D45" s="255"/>
      <c r="E45" s="256"/>
      <c r="F45" s="253"/>
      <c r="G45" s="253"/>
      <c r="J45" s="678" t="s">
        <v>501</v>
      </c>
      <c r="K45" s="674">
        <f>B45</f>
        <v>0.26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1.23</v>
      </c>
      <c r="C46" s="198"/>
      <c r="D46" s="255"/>
      <c r="E46" s="256"/>
      <c r="F46" s="253"/>
      <c r="G46" s="253"/>
      <c r="J46" s="672" t="s">
        <v>502</v>
      </c>
      <c r="K46" s="676">
        <f>B46</f>
        <v>1.23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20694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63930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4276</v>
      </c>
      <c r="D4" s="643">
        <v>2</v>
      </c>
      <c r="E4" s="643">
        <v>7018</v>
      </c>
      <c r="F4" s="643">
        <v>1</v>
      </c>
      <c r="G4" s="643">
        <v>12</v>
      </c>
      <c r="H4" s="643">
        <v>4500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12493</v>
      </c>
      <c r="D5" s="602">
        <v>1</v>
      </c>
      <c r="E5" s="602">
        <v>10695</v>
      </c>
      <c r="F5" s="602">
        <v>1</v>
      </c>
      <c r="G5" s="602">
        <v>12</v>
      </c>
      <c r="H5" s="602">
        <v>4500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20694</v>
      </c>
      <c r="D6" s="617">
        <v>1</v>
      </c>
      <c r="E6" s="617">
        <v>63930</v>
      </c>
      <c r="F6" s="617">
        <v>1</v>
      </c>
      <c r="G6" s="617">
        <v>12</v>
      </c>
      <c r="H6" s="617">
        <v>4500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383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56.4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9.6999999999999993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5672736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36624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18</v>
      </c>
      <c r="C4" s="600">
        <v>13.6</v>
      </c>
      <c r="D4" s="600">
        <v>50.2</v>
      </c>
      <c r="E4" s="600">
        <v>0.6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12.2</v>
      </c>
      <c r="D5" s="751">
        <v>61.3</v>
      </c>
      <c r="E5" s="751">
        <v>0.59</v>
      </c>
      <c r="G5" s="647" t="s">
        <v>446</v>
      </c>
      <c r="H5" s="648">
        <f>IF(ISBLANK(B4),"",B4)</f>
        <v>18</v>
      </c>
      <c r="I5" s="648">
        <f>IF(ISBLANK(B5),"",B5)</f>
        <v>15</v>
      </c>
      <c r="J5" s="649">
        <f>IF(ISBLANK(B6),"",B6)</f>
        <v>18</v>
      </c>
      <c r="K5" s="569"/>
    </row>
    <row r="6" spans="1:11" x14ac:dyDescent="0.25">
      <c r="A6" s="218">
        <v>2022</v>
      </c>
      <c r="B6" s="601">
        <v>18</v>
      </c>
      <c r="C6" s="602">
        <v>13.5</v>
      </c>
      <c r="D6" s="959">
        <v>56.4</v>
      </c>
      <c r="E6" s="959">
        <v>0.92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12.2</v>
      </c>
      <c r="J9" s="649">
        <f>IF(ISBLANK(C6),"",C6)</f>
        <v>13.5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386</v>
      </c>
      <c r="C4" s="643">
        <v>2.4</v>
      </c>
      <c r="D4" s="643">
        <v>1.2</v>
      </c>
      <c r="E4" s="643">
        <v>0.17</v>
      </c>
      <c r="F4" s="643">
        <v>0.8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385</v>
      </c>
      <c r="C5" s="602">
        <v>2.4</v>
      </c>
      <c r="D5" s="602">
        <v>1.1000000000000001</v>
      </c>
      <c r="E5" s="602">
        <v>0.16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383</v>
      </c>
      <c r="C6" s="602">
        <v>2.5</v>
      </c>
      <c r="D6" s="602">
        <v>1.1000000000000001</v>
      </c>
      <c r="E6" s="602">
        <v>0.13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99.8</v>
      </c>
      <c r="C5" s="602">
        <v>84.7</v>
      </c>
      <c r="D5" s="602">
        <v>14</v>
      </c>
      <c r="E5" s="602">
        <v>8.6999999999999993</v>
      </c>
      <c r="F5" s="253"/>
      <c r="G5" s="253"/>
      <c r="H5" s="253"/>
    </row>
    <row r="6" spans="1:8" x14ac:dyDescent="0.25">
      <c r="A6" s="360">
        <v>2021</v>
      </c>
      <c r="B6" s="602">
        <v>97.4</v>
      </c>
      <c r="C6" s="602">
        <v>86.1</v>
      </c>
      <c r="D6" s="602">
        <v>12</v>
      </c>
      <c r="E6" s="602">
        <v>7.6</v>
      </c>
      <c r="F6" s="253"/>
      <c r="G6" s="253"/>
      <c r="H6" s="253"/>
    </row>
    <row r="7" spans="1:8" x14ac:dyDescent="0.25">
      <c r="A7" s="481">
        <v>2022</v>
      </c>
      <c r="B7" s="1067">
        <v>93.7</v>
      </c>
      <c r="C7" s="1067">
        <v>83</v>
      </c>
      <c r="D7" s="1067">
        <v>15</v>
      </c>
      <c r="E7" s="1067">
        <v>9.6999999999999993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8.6999999999999993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7.6</v>
      </c>
    </row>
    <row r="17" spans="1:2" x14ac:dyDescent="0.25">
      <c r="A17" s="633">
        <f t="shared" si="0"/>
        <v>2022</v>
      </c>
      <c r="B17" s="627">
        <f t="shared" si="1"/>
        <v>9.6999999999999993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8699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217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151065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975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9812</v>
      </c>
      <c r="C5" s="1034">
        <v>4941</v>
      </c>
      <c r="D5" s="600">
        <v>4871</v>
      </c>
      <c r="G5" s="871" t="s">
        <v>126</v>
      </c>
      <c r="H5" s="637">
        <f>IF(ISBLANK(D7),"",D7)</f>
        <v>4370</v>
      </c>
    </row>
    <row r="6" spans="1:17" x14ac:dyDescent="0.25">
      <c r="A6" s="641">
        <v>2021</v>
      </c>
      <c r="B6" s="1034">
        <v>7622</v>
      </c>
      <c r="C6" s="1034">
        <v>3825</v>
      </c>
      <c r="D6" s="602">
        <v>3797</v>
      </c>
      <c r="G6" s="635" t="s">
        <v>127</v>
      </c>
      <c r="H6" s="623">
        <f>IF(ISBLANK(C7),"",C7)</f>
        <v>4329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8699</v>
      </c>
      <c r="C7" s="1034">
        <v>4329</v>
      </c>
      <c r="D7" s="617">
        <v>4370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4370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4329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9399</v>
      </c>
      <c r="C6" s="55">
        <v>4768</v>
      </c>
      <c r="D6" s="55">
        <v>4631</v>
      </c>
      <c r="E6" s="70">
        <v>11637</v>
      </c>
      <c r="F6" s="55">
        <v>6024</v>
      </c>
      <c r="G6" s="110">
        <v>5613</v>
      </c>
      <c r="H6" s="55">
        <v>6552</v>
      </c>
      <c r="I6" s="55">
        <v>3373</v>
      </c>
      <c r="J6" s="55">
        <v>3179</v>
      </c>
      <c r="K6" s="70">
        <v>25944</v>
      </c>
      <c r="L6" s="55">
        <v>13331</v>
      </c>
      <c r="M6" s="110">
        <v>12613</v>
      </c>
      <c r="N6" s="70">
        <v>25356</v>
      </c>
      <c r="O6" s="55">
        <v>13034</v>
      </c>
      <c r="P6" s="110">
        <v>12322</v>
      </c>
      <c r="Q6" s="70">
        <v>103245</v>
      </c>
      <c r="R6" s="55">
        <v>52572</v>
      </c>
      <c r="S6" s="110">
        <v>50673</v>
      </c>
      <c r="T6" s="70">
        <v>160558</v>
      </c>
      <c r="U6" s="55">
        <v>79694</v>
      </c>
      <c r="V6" s="160">
        <v>80864</v>
      </c>
    </row>
    <row r="7" spans="1:22" x14ac:dyDescent="0.25">
      <c r="A7" s="286">
        <v>2021</v>
      </c>
      <c r="B7" s="167">
        <v>9391</v>
      </c>
      <c r="C7" s="94">
        <v>4780</v>
      </c>
      <c r="D7" s="94">
        <v>4611</v>
      </c>
      <c r="E7" s="167">
        <v>11419</v>
      </c>
      <c r="F7" s="94">
        <v>5897</v>
      </c>
      <c r="G7" s="169">
        <v>5522</v>
      </c>
      <c r="H7" s="94">
        <v>6461</v>
      </c>
      <c r="I7" s="94">
        <v>3342</v>
      </c>
      <c r="J7" s="94">
        <v>3119</v>
      </c>
      <c r="K7" s="167">
        <v>25617</v>
      </c>
      <c r="L7" s="94">
        <v>13168</v>
      </c>
      <c r="M7" s="169">
        <v>12449</v>
      </c>
      <c r="N7" s="167">
        <v>24908</v>
      </c>
      <c r="O7" s="94">
        <v>12796</v>
      </c>
      <c r="P7" s="169">
        <v>12112</v>
      </c>
      <c r="Q7" s="167">
        <v>101505</v>
      </c>
      <c r="R7" s="94">
        <v>51746</v>
      </c>
      <c r="S7" s="169">
        <v>49759</v>
      </c>
      <c r="T7" s="212">
        <v>158579</v>
      </c>
      <c r="U7" s="58">
        <v>78691</v>
      </c>
      <c r="V7" s="160">
        <v>79888</v>
      </c>
    </row>
    <row r="8" spans="1:22" x14ac:dyDescent="0.25">
      <c r="A8" s="219">
        <v>2022</v>
      </c>
      <c r="B8" s="72">
        <v>9724</v>
      </c>
      <c r="C8" s="61">
        <v>4951</v>
      </c>
      <c r="D8" s="61">
        <v>4773</v>
      </c>
      <c r="E8" s="72">
        <v>11440</v>
      </c>
      <c r="F8" s="61">
        <v>5930</v>
      </c>
      <c r="G8" s="111">
        <v>5510</v>
      </c>
      <c r="H8" s="61">
        <v>6092</v>
      </c>
      <c r="I8" s="61">
        <v>3131</v>
      </c>
      <c r="J8" s="61">
        <v>2961</v>
      </c>
      <c r="K8" s="72">
        <v>25684</v>
      </c>
      <c r="L8" s="61">
        <v>13195</v>
      </c>
      <c r="M8" s="111">
        <v>12489</v>
      </c>
      <c r="N8" s="72">
        <v>23285</v>
      </c>
      <c r="O8" s="61">
        <v>12075</v>
      </c>
      <c r="P8" s="111">
        <v>11210</v>
      </c>
      <c r="Q8" s="72">
        <v>97688</v>
      </c>
      <c r="R8" s="61">
        <v>49690</v>
      </c>
      <c r="S8" s="111">
        <v>47998</v>
      </c>
      <c r="T8" s="72">
        <v>154890</v>
      </c>
      <c r="U8" s="61">
        <v>76792</v>
      </c>
      <c r="V8" s="111">
        <v>78098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9724</v>
      </c>
      <c r="C15" s="172">
        <f>E8</f>
        <v>11440</v>
      </c>
      <c r="D15" s="172">
        <f>H8</f>
        <v>6092</v>
      </c>
      <c r="E15" s="172">
        <f>K8</f>
        <v>25684</v>
      </c>
      <c r="F15" s="172">
        <f>N8</f>
        <v>23285</v>
      </c>
      <c r="G15" s="172">
        <f>Q8</f>
        <v>97688</v>
      </c>
      <c r="H15" s="334">
        <f>T8</f>
        <v>154890</v>
      </c>
      <c r="M15" s="172">
        <f>K8</f>
        <v>25684</v>
      </c>
      <c r="N15" s="172">
        <f>H15-E15-O15</f>
        <v>93168</v>
      </c>
      <c r="O15" s="172">
        <f>H15-(B15+C15+G15)</f>
        <v>36038</v>
      </c>
      <c r="P15" s="29"/>
      <c r="Q15" s="100">
        <f>M15/H15*100</f>
        <v>16.582090515849959</v>
      </c>
      <c r="R15" s="100">
        <f>N15/H15*100</f>
        <v>60.151074956420679</v>
      </c>
      <c r="S15" s="100">
        <f>O15/H15*100</f>
        <v>23.266834527729358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16.582090515849959</v>
      </c>
      <c r="R18" s="100">
        <f>N15/H15*100</f>
        <v>60.151074956420679</v>
      </c>
      <c r="S18" s="100">
        <f>O15/H15*100</f>
        <v>23.266834527729358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3.8</v>
      </c>
      <c r="C23" s="361"/>
      <c r="D23" s="361"/>
      <c r="E23" s="167">
        <v>6.8</v>
      </c>
      <c r="F23" s="361"/>
      <c r="G23" s="362"/>
      <c r="H23" s="167">
        <v>3.82</v>
      </c>
      <c r="I23" s="94">
        <v>4.59</v>
      </c>
      <c r="J23" s="169">
        <v>3.05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6.2</v>
      </c>
      <c r="C24" s="361"/>
      <c r="D24" s="361"/>
      <c r="E24" s="167">
        <v>6.2</v>
      </c>
      <c r="F24" s="361"/>
      <c r="G24" s="362"/>
      <c r="H24" s="167">
        <v>4.6399999999999997</v>
      </c>
      <c r="I24" s="94">
        <v>5.7</v>
      </c>
      <c r="J24" s="169">
        <v>3.39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2.2000000000000002</v>
      </c>
      <c r="C25" s="357"/>
      <c r="D25" s="357"/>
      <c r="E25" s="72">
        <v>4.4000000000000004</v>
      </c>
      <c r="F25" s="357"/>
      <c r="G25" s="461"/>
      <c r="H25" s="72">
        <v>2.2200000000000002</v>
      </c>
      <c r="I25" s="61">
        <v>1.47</v>
      </c>
      <c r="J25" s="111">
        <v>2.97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3.05</v>
      </c>
      <c r="C32" s="674">
        <f>IF(ISBLANK(I23),"",I23)</f>
        <v>4.59</v>
      </c>
      <c r="F32" s="700">
        <f>A23</f>
        <v>2020</v>
      </c>
      <c r="G32" s="674">
        <f>IF(ISBLANK(J23),"",J23)</f>
        <v>3.05</v>
      </c>
      <c r="H32" s="674">
        <f>IF(ISBLANK(I23),"",I23)</f>
        <v>4.59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3.39</v>
      </c>
      <c r="C33" s="853">
        <f t="shared" ref="C33:C34" si="2">IF(ISBLANK(I24),"",I24)</f>
        <v>5.7</v>
      </c>
      <c r="F33" s="701">
        <f t="shared" ref="F33:F34" si="3">A24</f>
        <v>2021</v>
      </c>
      <c r="G33" s="853">
        <f t="shared" ref="G33:G34" si="4">IF(ISBLANK(J24),"",J24)</f>
        <v>3.39</v>
      </c>
      <c r="H33" s="853">
        <f t="shared" ref="H33:H34" si="5">IF(ISBLANK(I24),"",I24)</f>
        <v>5.7</v>
      </c>
    </row>
    <row r="34" spans="1:8" x14ac:dyDescent="0.25">
      <c r="A34" s="702">
        <f t="shared" si="0"/>
        <v>2022</v>
      </c>
      <c r="B34" s="676">
        <f t="shared" si="1"/>
        <v>2.97</v>
      </c>
      <c r="C34" s="676">
        <f t="shared" si="2"/>
        <v>1.47</v>
      </c>
      <c r="F34" s="702">
        <f t="shared" si="3"/>
        <v>2022</v>
      </c>
      <c r="G34" s="676">
        <f t="shared" si="4"/>
        <v>2.97</v>
      </c>
      <c r="H34" s="676">
        <f t="shared" si="5"/>
        <v>1.47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95</v>
      </c>
      <c r="C4" s="600">
        <v>3</v>
      </c>
      <c r="D4" s="600">
        <v>17</v>
      </c>
      <c r="E4" s="599">
        <v>8</v>
      </c>
      <c r="F4" s="600">
        <v>4.4000000000000004</v>
      </c>
      <c r="G4" s="600">
        <v>0.7</v>
      </c>
    </row>
    <row r="5" spans="1:10" x14ac:dyDescent="0.25">
      <c r="A5" s="286">
        <v>2022</v>
      </c>
      <c r="B5" s="751">
        <v>96</v>
      </c>
      <c r="C5" s="751">
        <v>3</v>
      </c>
      <c r="D5" s="751">
        <v>19</v>
      </c>
      <c r="E5" s="753">
        <v>8</v>
      </c>
      <c r="F5" s="751">
        <v>4.5</v>
      </c>
      <c r="G5" s="751">
        <v>0.7</v>
      </c>
    </row>
    <row r="6" spans="1:10" x14ac:dyDescent="0.25">
      <c r="A6" s="218">
        <v>2023</v>
      </c>
      <c r="B6" s="752">
        <v>98</v>
      </c>
      <c r="C6" s="752">
        <v>1</v>
      </c>
      <c r="D6" s="752">
        <v>25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95</v>
      </c>
      <c r="C11" s="80">
        <f>IF(ISBLANK(D4),"",D4)</f>
        <v>17</v>
      </c>
      <c r="E11" s="103">
        <f>A4</f>
        <v>2021</v>
      </c>
      <c r="F11" s="80">
        <f>IF(ISBLANK(B4),"",B4)</f>
        <v>95</v>
      </c>
      <c r="G11" s="80">
        <f>IF(ISBLANK(D4),"",D4)</f>
        <v>17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96</v>
      </c>
      <c r="C12" s="80">
        <f>IF(ISBLANK(D5),"",D5)</f>
        <v>19</v>
      </c>
      <c r="E12" s="103">
        <f t="shared" ref="E12:E13" si="1">A5</f>
        <v>2022</v>
      </c>
      <c r="F12" s="80">
        <f t="shared" ref="F12:F13" si="2">IF(ISBLANK(B5),"",B5)</f>
        <v>96</v>
      </c>
      <c r="G12" s="80">
        <f t="shared" ref="G12:G13" si="3">IF(ISBLANK(D5),"",D5)</f>
        <v>19</v>
      </c>
    </row>
    <row r="13" spans="1:10" x14ac:dyDescent="0.25">
      <c r="A13" s="155">
        <f t="shared" si="0"/>
        <v>2023</v>
      </c>
      <c r="B13" s="83">
        <f>IF(ISBLANK(B6),"",B6)</f>
        <v>98</v>
      </c>
      <c r="C13" s="83">
        <f>IF(ISBLANK(D6),"",D6)</f>
        <v>25</v>
      </c>
      <c r="D13" s="253"/>
      <c r="E13" s="155">
        <f t="shared" si="1"/>
        <v>2023</v>
      </c>
      <c r="F13" s="83">
        <f t="shared" si="2"/>
        <v>98</v>
      </c>
      <c r="G13" s="83">
        <f t="shared" si="3"/>
        <v>25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8</v>
      </c>
      <c r="E18" s="603">
        <f>A4</f>
        <v>2021</v>
      </c>
      <c r="F18" s="100">
        <f>IF(ISBLANK(C4),"",C4)</f>
        <v>3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7</v>
      </c>
      <c r="E20" s="155">
        <f t="shared" si="5"/>
        <v>2023</v>
      </c>
      <c r="F20" s="83">
        <f>IF(ISBLANK(C6),"",C6)</f>
        <v>1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1894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2087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8.1999999999999993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726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2462</v>
      </c>
    </row>
    <row r="17" spans="2:3" x14ac:dyDescent="0.25">
      <c r="B17" s="253">
        <v>2022</v>
      </c>
      <c r="C17" s="1100">
        <v>2108</v>
      </c>
    </row>
    <row r="18" spans="2:3" x14ac:dyDescent="0.25">
      <c r="B18" s="253">
        <v>2023</v>
      </c>
      <c r="C18" s="1100">
        <v>2087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2462</v>
      </c>
    </row>
    <row r="22" spans="2:3" x14ac:dyDescent="0.25">
      <c r="B22" s="636">
        <f>B17</f>
        <v>2022</v>
      </c>
      <c r="C22" s="636">
        <f t="shared" ref="C22:C23" si="0">IF(ISBLANK(C17),"",C17)</f>
        <v>2108</v>
      </c>
    </row>
    <row r="23" spans="2:3" x14ac:dyDescent="0.25">
      <c r="B23" s="636">
        <f>B18</f>
        <v>2023</v>
      </c>
      <c r="C23" s="636">
        <f t="shared" si="0"/>
        <v>2087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107</v>
      </c>
      <c r="C5" s="55">
        <v>170</v>
      </c>
      <c r="D5" s="55">
        <v>134</v>
      </c>
      <c r="E5" s="269">
        <f>SUM(B5:D5)</f>
        <v>411</v>
      </c>
      <c r="F5" s="71">
        <v>2447</v>
      </c>
      <c r="G5" s="70">
        <v>0.4</v>
      </c>
      <c r="H5" s="55">
        <v>0.2</v>
      </c>
      <c r="I5" s="110">
        <v>0.4</v>
      </c>
      <c r="J5" s="71">
        <v>1.6</v>
      </c>
    </row>
    <row r="6" spans="1:10" x14ac:dyDescent="0.25">
      <c r="A6" s="286">
        <v>2022</v>
      </c>
      <c r="B6" s="757">
        <v>112</v>
      </c>
      <c r="C6" s="758">
        <v>170</v>
      </c>
      <c r="D6" s="758">
        <v>136</v>
      </c>
      <c r="E6" s="270">
        <f>SUM(B6:D6)</f>
        <v>418</v>
      </c>
      <c r="F6" s="214">
        <v>2203</v>
      </c>
      <c r="G6" s="457">
        <v>0.4</v>
      </c>
      <c r="H6" s="458">
        <v>0.2</v>
      </c>
      <c r="I6" s="763">
        <v>0.4</v>
      </c>
      <c r="J6" s="214">
        <v>1.4</v>
      </c>
    </row>
    <row r="7" spans="1:10" x14ac:dyDescent="0.25">
      <c r="A7" s="218">
        <v>2023</v>
      </c>
      <c r="B7" s="167">
        <v>112</v>
      </c>
      <c r="C7" s="94">
        <v>174</v>
      </c>
      <c r="D7" s="94">
        <v>141</v>
      </c>
      <c r="E7" s="447">
        <f>SUM(B7:D7)</f>
        <v>427</v>
      </c>
      <c r="F7" s="168">
        <v>1894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2447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2203</v>
      </c>
      <c r="C14" s="28"/>
      <c r="D14" s="28"/>
      <c r="F14" s="625" t="s">
        <v>1526</v>
      </c>
      <c r="G14" s="621">
        <f>IF(ISBLANK(B7),"",B7)</f>
        <v>112</v>
      </c>
      <c r="I14" s="625" t="s">
        <v>1529</v>
      </c>
      <c r="J14" s="621">
        <f>IF(ISBLANK(B7),"",B7)</f>
        <v>112</v>
      </c>
    </row>
    <row r="15" spans="1:10" x14ac:dyDescent="0.25">
      <c r="A15" s="624">
        <f t="shared" ref="A15" si="1">A7</f>
        <v>2023</v>
      </c>
      <c r="B15" s="623">
        <f t="shared" si="0"/>
        <v>1894</v>
      </c>
      <c r="C15" s="28"/>
      <c r="D15" s="28"/>
      <c r="F15" s="626" t="s">
        <v>1527</v>
      </c>
      <c r="G15" s="622">
        <f>IF(ISBLANK(C7),"",C7)</f>
        <v>174</v>
      </c>
      <c r="I15" s="626" t="s">
        <v>1538</v>
      </c>
      <c r="J15" s="622">
        <f>IF(ISBLANK(C7),"",C7)</f>
        <v>174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141</v>
      </c>
      <c r="I16" s="627" t="s">
        <v>1539</v>
      </c>
      <c r="J16" s="623">
        <f>IF(ISBLANK(D7),"",D7)</f>
        <v>141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168</v>
      </c>
      <c r="C6" s="759"/>
      <c r="D6" s="759"/>
      <c r="E6" s="457">
        <v>9.4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160</v>
      </c>
      <c r="C7" s="759"/>
      <c r="D7" s="759"/>
      <c r="E7" s="457">
        <v>9.1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121</v>
      </c>
      <c r="C8" s="760"/>
      <c r="D8" s="760"/>
      <c r="E8" s="601">
        <v>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168</v>
      </c>
      <c r="C16" s="755"/>
      <c r="I16" s="700">
        <f>A6</f>
        <v>2020</v>
      </c>
      <c r="J16" s="674">
        <f>IF(ISBLANK(E6),"",E6)</f>
        <v>9.4</v>
      </c>
      <c r="K16" s="756"/>
    </row>
    <row r="17" spans="1:10" x14ac:dyDescent="0.25">
      <c r="A17" s="701">
        <f>A7</f>
        <v>2021</v>
      </c>
      <c r="B17" s="853">
        <f>IF(ISBLANK(B7),"",B7)</f>
        <v>160</v>
      </c>
      <c r="C17" s="755"/>
      <c r="I17" s="701">
        <f>A7</f>
        <v>2021</v>
      </c>
      <c r="J17" s="853">
        <f>IF(ISBLANK(E7),"",E7)</f>
        <v>9.1</v>
      </c>
    </row>
    <row r="18" spans="1:10" x14ac:dyDescent="0.25">
      <c r="A18" s="702">
        <f>A8</f>
        <v>2022</v>
      </c>
      <c r="B18" s="676">
        <f>IF(ISBLANK(B8),"",B8)</f>
        <v>121</v>
      </c>
      <c r="C18" s="755"/>
      <c r="I18" s="702">
        <f>A8</f>
        <v>2022</v>
      </c>
      <c r="J18" s="676">
        <f>IF(ISBLANK(E8),"",E8)</f>
        <v>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63</v>
      </c>
      <c r="D5" s="449">
        <f>IF(ISBLANK(B5),"",A5)</f>
        <v>2021</v>
      </c>
      <c r="E5" s="618">
        <f>IF(ISBLANK(B5),"",B5)</f>
        <v>63</v>
      </c>
      <c r="K5" s="217">
        <v>2020</v>
      </c>
      <c r="L5" s="655">
        <v>4.2</v>
      </c>
    </row>
    <row r="6" spans="1:12" x14ac:dyDescent="0.25">
      <c r="A6" s="229">
        <v>2022</v>
      </c>
      <c r="B6" s="602">
        <v>61</v>
      </c>
      <c r="D6" s="450">
        <f>IF(ISBLANK(B6),"",A6)</f>
        <v>2022</v>
      </c>
      <c r="E6" s="619">
        <f>IF(ISBLANK(B6),"",B6)</f>
        <v>61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60</v>
      </c>
      <c r="D7" s="379">
        <f>IF(ISBLANK(B7),"",A7)</f>
        <v>2023</v>
      </c>
      <c r="E7" s="620">
        <f>IF(ISBLANK(B7),"",B7)</f>
        <v>60</v>
      </c>
      <c r="K7" s="219">
        <v>2022</v>
      </c>
      <c r="L7" s="617">
        <v>3.8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68</v>
      </c>
      <c r="C4" s="643">
        <v>258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56</v>
      </c>
      <c r="C5" s="602">
        <v>411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49</v>
      </c>
      <c r="C6" s="602">
        <v>406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40</v>
      </c>
      <c r="C5" s="643">
        <v>3992</v>
      </c>
      <c r="D5" s="643">
        <v>245</v>
      </c>
      <c r="E5" s="869">
        <v>6.1</v>
      </c>
      <c r="F5" s="1039">
        <v>6.2</v>
      </c>
      <c r="G5" s="1039">
        <v>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36</v>
      </c>
      <c r="C6" s="657">
        <v>4375</v>
      </c>
      <c r="D6" s="657">
        <v>212</v>
      </c>
      <c r="E6" s="657">
        <v>4.8</v>
      </c>
      <c r="F6" s="657">
        <v>4.9000000000000004</v>
      </c>
      <c r="G6" s="657">
        <v>4.8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40</v>
      </c>
      <c r="C7" s="617">
        <v>3853</v>
      </c>
      <c r="D7" s="617">
        <v>217</v>
      </c>
      <c r="E7" s="617">
        <v>5.6</v>
      </c>
      <c r="F7" s="617">
        <v>5.6</v>
      </c>
      <c r="G7" s="617">
        <v>5.6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9.6999999999999993</v>
      </c>
      <c r="C4" s="655">
        <v>613</v>
      </c>
      <c r="D4" s="655">
        <v>2.4</v>
      </c>
      <c r="E4" s="655">
        <v>749</v>
      </c>
      <c r="F4" s="655">
        <v>0.5</v>
      </c>
      <c r="G4" s="655">
        <v>112</v>
      </c>
      <c r="H4" s="655">
        <v>11</v>
      </c>
      <c r="I4" s="655">
        <v>54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8.1999999999999993</v>
      </c>
      <c r="C5" s="602">
        <v>731</v>
      </c>
      <c r="D5" s="602">
        <v>2.9</v>
      </c>
      <c r="E5" s="602">
        <v>739</v>
      </c>
      <c r="F5" s="602">
        <v>0.5</v>
      </c>
      <c r="G5" s="602">
        <v>115</v>
      </c>
      <c r="H5" s="602">
        <v>11</v>
      </c>
      <c r="I5" s="602">
        <v>49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738</v>
      </c>
      <c r="D6" s="617"/>
      <c r="E6" s="617">
        <v>726</v>
      </c>
      <c r="F6" s="617"/>
      <c r="G6" s="617">
        <v>123</v>
      </c>
      <c r="H6" s="617">
        <v>8</v>
      </c>
      <c r="I6" s="617">
        <v>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320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1309</v>
      </c>
      <c r="C4" s="1006">
        <v>653</v>
      </c>
      <c r="D4" s="1006">
        <v>656</v>
      </c>
      <c r="E4" s="1005">
        <v>2898</v>
      </c>
      <c r="F4" s="1006">
        <v>1514</v>
      </c>
      <c r="G4" s="1006">
        <v>1384</v>
      </c>
      <c r="H4" s="1007">
        <v>8.1999999999999993</v>
      </c>
      <c r="I4" s="1007">
        <v>18</v>
      </c>
      <c r="J4" s="1007">
        <v>-9.8000000000000007</v>
      </c>
      <c r="K4" s="70">
        <v>2029</v>
      </c>
      <c r="L4" s="55">
        <v>894</v>
      </c>
      <c r="M4" s="110">
        <v>1135</v>
      </c>
      <c r="N4" s="55">
        <v>2210</v>
      </c>
      <c r="O4" s="55">
        <v>953</v>
      </c>
      <c r="P4" s="110">
        <v>1257</v>
      </c>
    </row>
    <row r="5" spans="1:17" x14ac:dyDescent="0.25">
      <c r="A5" s="286">
        <v>2021</v>
      </c>
      <c r="B5" s="1008">
        <v>1292</v>
      </c>
      <c r="C5" s="1009">
        <v>702</v>
      </c>
      <c r="D5" s="1009">
        <v>590</v>
      </c>
      <c r="E5" s="1008">
        <v>3448</v>
      </c>
      <c r="F5" s="1009">
        <v>1776</v>
      </c>
      <c r="G5" s="1009">
        <v>1672</v>
      </c>
      <c r="H5" s="1010">
        <v>8.1</v>
      </c>
      <c r="I5" s="1010">
        <v>21.7</v>
      </c>
      <c r="J5" s="1010">
        <v>-13.6</v>
      </c>
      <c r="K5" s="212">
        <v>2569</v>
      </c>
      <c r="L5" s="58">
        <v>1099</v>
      </c>
      <c r="M5" s="160">
        <v>1470</v>
      </c>
      <c r="N5" s="58">
        <v>2596</v>
      </c>
      <c r="O5" s="58">
        <v>1104</v>
      </c>
      <c r="P5" s="160">
        <v>1492</v>
      </c>
    </row>
    <row r="6" spans="1:17" x14ac:dyDescent="0.25">
      <c r="A6" s="219">
        <v>2022</v>
      </c>
      <c r="B6" s="1011">
        <v>1353</v>
      </c>
      <c r="C6" s="1012">
        <v>679</v>
      </c>
      <c r="D6" s="1012">
        <v>674</v>
      </c>
      <c r="E6" s="1011">
        <v>2760</v>
      </c>
      <c r="F6" s="1012">
        <v>1445</v>
      </c>
      <c r="G6" s="1012">
        <v>1315</v>
      </c>
      <c r="H6" s="1013">
        <v>8.6999999999999993</v>
      </c>
      <c r="I6" s="1013">
        <v>17.8</v>
      </c>
      <c r="J6" s="1013">
        <v>-9.1</v>
      </c>
      <c r="K6" s="1014">
        <v>2691</v>
      </c>
      <c r="L6" s="1015">
        <v>1135</v>
      </c>
      <c r="M6" s="1016">
        <v>1556</v>
      </c>
      <c r="N6" s="1015">
        <v>2854</v>
      </c>
      <c r="O6" s="1015">
        <v>1192</v>
      </c>
      <c r="P6" s="1016">
        <v>1662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656</v>
      </c>
      <c r="C13" s="319">
        <f>IF(ISBLANK(C4),"",C4)</f>
        <v>653</v>
      </c>
      <c r="D13" s="364"/>
      <c r="E13" s="322">
        <f>A4</f>
        <v>2020</v>
      </c>
      <c r="F13" s="319">
        <f>IF(ISBLANK(G4),"",G4)</f>
        <v>1384</v>
      </c>
      <c r="G13" s="319">
        <f>IF(ISBLANK(F4),"",F4)</f>
        <v>1514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590</v>
      </c>
      <c r="C14" s="320">
        <f t="shared" ref="C14:C15" si="2">IF(ISBLANK(C5),"",C5)</f>
        <v>702</v>
      </c>
      <c r="D14" s="364"/>
      <c r="E14" s="323">
        <f t="shared" ref="E14:E15" si="3">A5</f>
        <v>2021</v>
      </c>
      <c r="F14" s="320">
        <f t="shared" ref="F14:F15" si="4">IF(ISBLANK(G5),"",G5)</f>
        <v>1672</v>
      </c>
      <c r="G14" s="320">
        <f t="shared" ref="G14:G15" si="5">IF(ISBLANK(F5),"",F5)</f>
        <v>1776</v>
      </c>
      <c r="H14" s="389"/>
      <c r="I14" s="389"/>
      <c r="J14" s="48"/>
      <c r="K14" s="325" t="s">
        <v>536</v>
      </c>
      <c r="L14" s="328">
        <f>IF(ISBLANK(K4),"",K4)</f>
        <v>2029</v>
      </c>
      <c r="M14" s="328">
        <f>IF(ISBLANK(K5),"",K5)</f>
        <v>2569</v>
      </c>
      <c r="N14" s="328">
        <f>IF(ISBLANK(K6),"",K6)</f>
        <v>2691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674</v>
      </c>
      <c r="C15" s="321">
        <f t="shared" si="2"/>
        <v>679</v>
      </c>
      <c r="E15" s="324">
        <f t="shared" si="3"/>
        <v>2022</v>
      </c>
      <c r="F15" s="321">
        <f t="shared" si="4"/>
        <v>1315</v>
      </c>
      <c r="G15" s="321">
        <f t="shared" si="5"/>
        <v>1445</v>
      </c>
      <c r="H15" s="211"/>
      <c r="I15" s="211"/>
      <c r="J15" s="28"/>
      <c r="K15" s="326" t="s">
        <v>535</v>
      </c>
      <c r="L15" s="329">
        <f>IF(ISBLANK(N4),"",N4)</f>
        <v>2210</v>
      </c>
      <c r="M15" s="329">
        <f>IF(ISBLANK(N5),"",N5)</f>
        <v>2596</v>
      </c>
      <c r="N15" s="329">
        <f>IF(ISBLANK(N6),"",N6)</f>
        <v>2854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2029</v>
      </c>
      <c r="M19" s="328">
        <f>IF(ISBLANK(K5),"",K5)</f>
        <v>2569</v>
      </c>
      <c r="N19" s="328">
        <f>IF(ISBLANK(K6),"",K6)</f>
        <v>2691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2210</v>
      </c>
      <c r="M20" s="329">
        <f>IF(ISBLANK(N5),"",N5)</f>
        <v>2596</v>
      </c>
      <c r="N20" s="329">
        <f>IF(ISBLANK(N6),"",N6)</f>
        <v>2854</v>
      </c>
      <c r="O20" s="364"/>
    </row>
    <row r="21" spans="1:15" x14ac:dyDescent="0.25">
      <c r="A21" s="322">
        <f>A4</f>
        <v>2020</v>
      </c>
      <c r="B21" s="319">
        <f>IF(ISBLANK(D4),"",D4)</f>
        <v>656</v>
      </c>
      <c r="C21" s="319">
        <f>IF(ISBLANK(C4),"",C4)</f>
        <v>653</v>
      </c>
      <c r="E21" s="322">
        <f>A4</f>
        <v>2020</v>
      </c>
      <c r="F21" s="319">
        <f>IF(ISBLANK(G4),"",G4)</f>
        <v>1384</v>
      </c>
      <c r="G21" s="319">
        <f>IF(ISBLANK(F4),"",F4)</f>
        <v>1514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590</v>
      </c>
      <c r="C22" s="320">
        <f t="shared" ref="C22:C23" si="8">IF(ISBLANK(C5),"",C5)</f>
        <v>702</v>
      </c>
      <c r="E22" s="323">
        <f t="shared" ref="E22:E23" si="9">A5</f>
        <v>2021</v>
      </c>
      <c r="F22" s="320">
        <f t="shared" ref="F22:F23" si="10">IF(ISBLANK(G5),"",G5)</f>
        <v>1672</v>
      </c>
      <c r="G22" s="320">
        <f t="shared" ref="G22:G23" si="11">IF(ISBLANK(F5),"",F5)</f>
        <v>1776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674</v>
      </c>
      <c r="C23" s="321">
        <f t="shared" si="8"/>
        <v>679</v>
      </c>
      <c r="E23" s="324">
        <f t="shared" si="9"/>
        <v>2022</v>
      </c>
      <c r="F23" s="321">
        <f t="shared" si="10"/>
        <v>1315</v>
      </c>
      <c r="G23" s="321">
        <f t="shared" si="11"/>
        <v>1445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103</v>
      </c>
      <c r="F5" s="616"/>
      <c r="G5" s="945"/>
      <c r="H5" s="599">
        <v>425</v>
      </c>
      <c r="I5" s="616">
        <v>120</v>
      </c>
      <c r="J5" s="616">
        <v>305</v>
      </c>
      <c r="K5" s="616"/>
      <c r="L5" s="945"/>
    </row>
    <row r="6" spans="1:12" x14ac:dyDescent="0.25">
      <c r="A6" s="286">
        <v>2021</v>
      </c>
      <c r="B6" s="601">
        <v>45</v>
      </c>
      <c r="C6" s="612"/>
      <c r="D6" s="612"/>
      <c r="E6" s="1034">
        <v>107</v>
      </c>
      <c r="F6" s="1028"/>
      <c r="G6" s="980"/>
      <c r="H6" s="1034">
        <v>514</v>
      </c>
      <c r="I6" s="1028">
        <v>162</v>
      </c>
      <c r="J6" s="1028">
        <v>352</v>
      </c>
      <c r="K6" s="1028"/>
      <c r="L6" s="980"/>
    </row>
    <row r="7" spans="1:12" x14ac:dyDescent="0.25">
      <c r="A7" s="218">
        <v>2022</v>
      </c>
      <c r="B7" s="601">
        <v>47</v>
      </c>
      <c r="C7" s="612"/>
      <c r="D7" s="612"/>
      <c r="E7" s="1034">
        <v>52</v>
      </c>
      <c r="F7" s="1028"/>
      <c r="G7" s="980"/>
      <c r="H7" s="1034">
        <v>320</v>
      </c>
      <c r="I7" s="1028">
        <v>90</v>
      </c>
      <c r="J7" s="1028">
        <v>230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90</v>
      </c>
    </row>
    <row r="15" spans="1:12" ht="30" x14ac:dyDescent="0.25">
      <c r="A15" s="833" t="s">
        <v>1543</v>
      </c>
      <c r="B15" s="623">
        <f>IF(ISBLANK(J7),"",J7)</f>
        <v>230</v>
      </c>
    </row>
    <row r="17" spans="1:2" x14ac:dyDescent="0.25">
      <c r="A17" s="625" t="s">
        <v>1540</v>
      </c>
      <c r="B17" s="621">
        <f>IF(ISBLANK(I7),"",I7)</f>
        <v>90</v>
      </c>
    </row>
    <row r="18" spans="1:2" x14ac:dyDescent="0.25">
      <c r="A18" s="627" t="s">
        <v>1541</v>
      </c>
      <c r="B18" s="623">
        <f>IF(ISBLANK(J7),"",J7)</f>
        <v>230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59.2</v>
      </c>
      <c r="C6" s="614">
        <v>21.9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59.7</v>
      </c>
      <c r="C10" s="614">
        <v>28.5</v>
      </c>
    </row>
    <row r="11" spans="1:6" x14ac:dyDescent="0.25">
      <c r="A11" s="218">
        <v>2017</v>
      </c>
      <c r="B11" s="644">
        <v>59.9</v>
      </c>
      <c r="C11" s="644">
        <v>28.5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</v>
      </c>
      <c r="C14" s="73">
        <v>34.1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1786.002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1097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47540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387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28291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63660.74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1768.6769999999999</v>
      </c>
      <c r="C5" s="611">
        <v>1442.471</v>
      </c>
      <c r="D5" s="751">
        <v>53497</v>
      </c>
      <c r="E5" s="751">
        <v>34</v>
      </c>
      <c r="G5" s="358">
        <v>2014</v>
      </c>
      <c r="H5" s="70">
        <v>61483.43</v>
      </c>
      <c r="I5" s="55">
        <v>50095.73</v>
      </c>
      <c r="J5" s="55">
        <v>11387.7</v>
      </c>
      <c r="K5" s="71">
        <v>25</v>
      </c>
    </row>
    <row r="6" spans="1:12" x14ac:dyDescent="0.25">
      <c r="A6" s="286">
        <v>2021</v>
      </c>
      <c r="B6" s="601">
        <v>1769.6569999999999</v>
      </c>
      <c r="C6" s="612">
        <v>1459.317</v>
      </c>
      <c r="D6" s="959">
        <v>52727</v>
      </c>
      <c r="E6" s="959">
        <v>34</v>
      </c>
      <c r="G6" s="480">
        <v>2017</v>
      </c>
      <c r="H6" s="212">
        <v>61667.67</v>
      </c>
      <c r="I6" s="58">
        <v>50095.54</v>
      </c>
      <c r="J6" s="58">
        <v>11572.13</v>
      </c>
      <c r="K6" s="214">
        <v>25</v>
      </c>
    </row>
    <row r="7" spans="1:12" x14ac:dyDescent="0.25">
      <c r="A7" s="218">
        <v>2022</v>
      </c>
      <c r="B7" s="601">
        <v>1786.002</v>
      </c>
      <c r="C7" s="612">
        <v>1482.5419999999999</v>
      </c>
      <c r="D7" s="959">
        <v>52094</v>
      </c>
      <c r="E7" s="959">
        <v>34</v>
      </c>
      <c r="G7" s="482">
        <v>2020</v>
      </c>
      <c r="H7" s="72">
        <v>63660.74</v>
      </c>
      <c r="I7" s="61">
        <v>52393.62</v>
      </c>
      <c r="J7" s="61">
        <v>11267.12</v>
      </c>
      <c r="K7" s="73">
        <v>26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1482.5419999999999</v>
      </c>
      <c r="D14" s="631">
        <f>A5</f>
        <v>2020</v>
      </c>
      <c r="E14" s="625">
        <f>IF(ISBLANK(D5),"",D5)</f>
        <v>53497</v>
      </c>
      <c r="F14" s="211"/>
      <c r="G14" s="634" t="s">
        <v>925</v>
      </c>
      <c r="H14" s="621">
        <f>IF(ISBLANK(J7),"",J7)</f>
        <v>11267.12</v>
      </c>
      <c r="I14" s="211"/>
      <c r="J14" s="211"/>
    </row>
    <row r="15" spans="1:12" x14ac:dyDescent="0.25">
      <c r="A15" s="870" t="s">
        <v>16</v>
      </c>
      <c r="B15" s="630">
        <f>IF(ISBLANK(B7),"",B7)</f>
        <v>1786.002</v>
      </c>
      <c r="D15" s="632">
        <f t="shared" ref="D15:D16" si="0">A6</f>
        <v>2021</v>
      </c>
      <c r="E15" s="626">
        <f>IF(ISBLANK(D6),"",D6)</f>
        <v>52727</v>
      </c>
      <c r="F15" s="211"/>
      <c r="G15" s="635" t="s">
        <v>926</v>
      </c>
      <c r="H15" s="623">
        <f>IF(ISBLANK(I7),"",I7)</f>
        <v>52393.62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52094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1482.5419999999999</v>
      </c>
      <c r="F19" s="253"/>
      <c r="G19" s="634" t="s">
        <v>529</v>
      </c>
      <c r="H19" s="621">
        <f>IF(ISBLANK(J7),"",J7)</f>
        <v>11267.12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1786.002</v>
      </c>
      <c r="F20" s="253"/>
      <c r="G20" s="635" t="s">
        <v>528</v>
      </c>
      <c r="H20" s="623">
        <f>IF(ISBLANK(I7),"",I7)</f>
        <v>52393.62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5.5</v>
      </c>
      <c r="C5" s="1092">
        <v>47303</v>
      </c>
      <c r="D5" s="1093">
        <v>1082</v>
      </c>
      <c r="E5" s="1092">
        <v>28183</v>
      </c>
      <c r="F5" s="1093">
        <v>376</v>
      </c>
    </row>
    <row r="6" spans="1:9" x14ac:dyDescent="0.25">
      <c r="A6" s="218">
        <v>2021</v>
      </c>
      <c r="B6" s="1092">
        <v>4.5999999999999996</v>
      </c>
      <c r="C6" s="1092">
        <v>47456</v>
      </c>
      <c r="D6" s="1093">
        <v>1088</v>
      </c>
      <c r="E6" s="1092">
        <v>28190</v>
      </c>
      <c r="F6" s="1093">
        <v>385</v>
      </c>
    </row>
    <row r="7" spans="1:9" x14ac:dyDescent="0.25">
      <c r="A7" s="219">
        <v>2022</v>
      </c>
      <c r="B7" s="73">
        <v>4.0999999999999996</v>
      </c>
      <c r="C7" s="73">
        <v>47540</v>
      </c>
      <c r="D7" s="73">
        <v>1097</v>
      </c>
      <c r="E7" s="73">
        <v>28291</v>
      </c>
      <c r="F7" s="73">
        <v>387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98221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90312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7909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363829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339972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23857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66966</v>
      </c>
      <c r="C5" s="458">
        <v>65140</v>
      </c>
      <c r="D5" s="458">
        <v>1826</v>
      </c>
      <c r="E5" s="457">
        <v>235097</v>
      </c>
      <c r="F5" s="458">
        <v>229674</v>
      </c>
      <c r="G5" s="458">
        <v>5423</v>
      </c>
      <c r="H5" s="457">
        <v>3.5</v>
      </c>
      <c r="I5" s="763">
        <v>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67414</v>
      </c>
      <c r="C6" s="458">
        <v>64527</v>
      </c>
      <c r="D6" s="458">
        <v>2887</v>
      </c>
      <c r="E6" s="457">
        <v>230478</v>
      </c>
      <c r="F6" s="458">
        <v>220427</v>
      </c>
      <c r="G6" s="458">
        <v>10051</v>
      </c>
      <c r="H6" s="457">
        <v>3.4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98221</v>
      </c>
      <c r="C7" s="612">
        <v>90312</v>
      </c>
      <c r="D7" s="612">
        <v>7909</v>
      </c>
      <c r="E7" s="601">
        <v>363829</v>
      </c>
      <c r="F7" s="612">
        <v>339972</v>
      </c>
      <c r="G7" s="612">
        <v>23857</v>
      </c>
      <c r="H7" s="947">
        <v>3.8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66966</v>
      </c>
      <c r="C14" s="674">
        <f t="shared" ref="C14:D14" si="0">IF(ISBLANK(C5),"",C5)</f>
        <v>65140</v>
      </c>
      <c r="D14" s="669">
        <f t="shared" si="0"/>
        <v>1826</v>
      </c>
      <c r="F14" s="884">
        <f>A5</f>
        <v>2020</v>
      </c>
      <c r="G14" s="674">
        <f>IF(ISBLANK(E5),"",E5)</f>
        <v>235097</v>
      </c>
      <c r="H14" s="674">
        <f t="shared" ref="H14:I16" si="1">IF(ISBLANK(F5),"",F5)</f>
        <v>229674</v>
      </c>
      <c r="I14" s="669">
        <f t="shared" si="1"/>
        <v>5423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67414</v>
      </c>
      <c r="C15" s="879">
        <f t="shared" si="3"/>
        <v>64527</v>
      </c>
      <c r="D15" s="886">
        <f t="shared" si="3"/>
        <v>2887</v>
      </c>
      <c r="F15" s="890">
        <f t="shared" ref="F15:F16" si="4">A6</f>
        <v>2021</v>
      </c>
      <c r="G15" s="853">
        <f t="shared" ref="G15:G16" si="5">IF(ISBLANK(E6),"",E6)</f>
        <v>230478</v>
      </c>
      <c r="H15" s="853">
        <f t="shared" si="1"/>
        <v>220427</v>
      </c>
      <c r="I15" s="670">
        <f t="shared" si="1"/>
        <v>10051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98221</v>
      </c>
      <c r="C16" s="888">
        <f t="shared" si="3"/>
        <v>90312</v>
      </c>
      <c r="D16" s="889">
        <f t="shared" si="3"/>
        <v>7909</v>
      </c>
      <c r="F16" s="891">
        <f t="shared" si="4"/>
        <v>2022</v>
      </c>
      <c r="G16" s="676">
        <f t="shared" si="5"/>
        <v>363829</v>
      </c>
      <c r="H16" s="676">
        <f t="shared" si="1"/>
        <v>339972</v>
      </c>
      <c r="I16" s="671">
        <f t="shared" si="1"/>
        <v>23857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66966</v>
      </c>
      <c r="C22" s="674">
        <f t="shared" ref="C22:D22" si="8">IF(ISBLANK(C5),"",C5)</f>
        <v>65140</v>
      </c>
      <c r="D22" s="669">
        <f t="shared" si="8"/>
        <v>1826</v>
      </c>
      <c r="F22" s="884">
        <f>A5</f>
        <v>2020</v>
      </c>
      <c r="G22" s="674">
        <f>IF(ISBLANK(E5),"",E5)</f>
        <v>235097</v>
      </c>
      <c r="H22" s="674">
        <f t="shared" ref="H22:I24" si="9">IF(ISBLANK(F5),"",F5)</f>
        <v>229674</v>
      </c>
      <c r="I22" s="669">
        <f t="shared" si="9"/>
        <v>5423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67414</v>
      </c>
      <c r="C23" s="853">
        <f t="shared" si="11"/>
        <v>64527</v>
      </c>
      <c r="D23" s="670">
        <f t="shared" si="11"/>
        <v>2887</v>
      </c>
      <c r="F23" s="890">
        <f t="shared" ref="F23:F24" si="12">A6</f>
        <v>2021</v>
      </c>
      <c r="G23" s="853">
        <f t="shared" ref="G23:G24" si="13">IF(ISBLANK(E6),"",E6)</f>
        <v>230478</v>
      </c>
      <c r="H23" s="853">
        <f t="shared" si="9"/>
        <v>220427</v>
      </c>
      <c r="I23" s="670">
        <f t="shared" si="9"/>
        <v>10051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98221</v>
      </c>
      <c r="C24" s="676">
        <f t="shared" si="11"/>
        <v>90312</v>
      </c>
      <c r="D24" s="671">
        <f t="shared" si="11"/>
        <v>7909</v>
      </c>
      <c r="F24" s="891">
        <f t="shared" si="12"/>
        <v>2022</v>
      </c>
      <c r="G24" s="676">
        <f t="shared" si="13"/>
        <v>363829</v>
      </c>
      <c r="H24" s="676">
        <f t="shared" si="9"/>
        <v>339972</v>
      </c>
      <c r="I24" s="671">
        <f t="shared" si="9"/>
        <v>23857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558</v>
      </c>
      <c r="C3" s="71">
        <v>180</v>
      </c>
      <c r="D3" s="71">
        <v>13.1</v>
      </c>
      <c r="F3" s="105" t="s">
        <v>537</v>
      </c>
      <c r="G3" s="97">
        <f>IF(ISBLANK(B3),"",B3)</f>
        <v>558</v>
      </c>
      <c r="H3" s="97">
        <f>IF(ISBLANK(B4),"",B4)</f>
        <v>699</v>
      </c>
      <c r="I3" s="97">
        <f>IF(ISBLANK(B5),"",B5)</f>
        <v>814</v>
      </c>
      <c r="J3" s="365"/>
    </row>
    <row r="4" spans="1:12" x14ac:dyDescent="0.25">
      <c r="A4" s="286">
        <v>2021</v>
      </c>
      <c r="B4" s="214">
        <v>699</v>
      </c>
      <c r="C4" s="214">
        <v>157</v>
      </c>
      <c r="D4" s="214">
        <v>13.3</v>
      </c>
      <c r="F4" s="130" t="s">
        <v>538</v>
      </c>
      <c r="G4" s="98">
        <f>IF(ISBLANK(C3),"",C3)</f>
        <v>180</v>
      </c>
      <c r="H4" s="98">
        <f>IF(ISBLANK(C4),"",C4)</f>
        <v>157</v>
      </c>
      <c r="I4" s="98">
        <f>IF(ISBLANK(C5),"",C5)</f>
        <v>259</v>
      </c>
      <c r="J4" s="365"/>
    </row>
    <row r="5" spans="1:12" x14ac:dyDescent="0.25">
      <c r="A5" s="218">
        <v>2022</v>
      </c>
      <c r="B5" s="168">
        <v>814</v>
      </c>
      <c r="C5" s="168">
        <v>259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558</v>
      </c>
      <c r="H8" s="97">
        <f>IF(ISBLANK(B4),"",B4)</f>
        <v>699</v>
      </c>
      <c r="I8" s="97">
        <f>IF(ISBLANK(B5),"",B5)</f>
        <v>814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180</v>
      </c>
      <c r="H9" s="98">
        <f>IF(ISBLANK(C4),"",C4)</f>
        <v>157</v>
      </c>
      <c r="I9" s="98">
        <f>IF(ISBLANK(C5),"",C5)</f>
        <v>259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13.3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3391</v>
      </c>
      <c r="C4" s="110">
        <v>3474</v>
      </c>
      <c r="E4" s="29" t="s">
        <v>540</v>
      </c>
      <c r="F4" s="163">
        <f>B4/($B$22+$C$22)*100</f>
        <v>2.1892956291561751</v>
      </c>
      <c r="G4" s="163">
        <f>C4/($B$22+$C$22)*100</f>
        <v>2.2428820453224869</v>
      </c>
      <c r="J4" s="29" t="s">
        <v>540</v>
      </c>
      <c r="K4" s="163">
        <f>G4</f>
        <v>2.2428820453224869</v>
      </c>
    </row>
    <row r="5" spans="1:11" x14ac:dyDescent="0.25">
      <c r="A5" s="202" t="s">
        <v>541</v>
      </c>
      <c r="B5" s="212">
        <v>3446</v>
      </c>
      <c r="C5" s="160">
        <v>3594</v>
      </c>
      <c r="E5" s="29" t="s">
        <v>541</v>
      </c>
      <c r="F5" s="163">
        <f t="shared" ref="F5:G21" si="0">B5/($B$22+$C$22)*100</f>
        <v>2.2248047001097553</v>
      </c>
      <c r="G5" s="163">
        <f t="shared" si="0"/>
        <v>2.3203563819484794</v>
      </c>
      <c r="J5" s="29" t="s">
        <v>541</v>
      </c>
      <c r="K5" s="163">
        <f t="shared" ref="K5:K21" si="1">G5</f>
        <v>2.3203563819484794</v>
      </c>
    </row>
    <row r="6" spans="1:11" x14ac:dyDescent="0.25">
      <c r="A6" s="202" t="s">
        <v>542</v>
      </c>
      <c r="B6" s="212">
        <v>3446</v>
      </c>
      <c r="C6" s="160">
        <v>3813</v>
      </c>
      <c r="E6" s="29" t="s">
        <v>542</v>
      </c>
      <c r="F6" s="163">
        <f t="shared" si="0"/>
        <v>2.2248047001097553</v>
      </c>
      <c r="G6" s="163">
        <f t="shared" si="0"/>
        <v>2.4617470462909163</v>
      </c>
      <c r="J6" s="29" t="s">
        <v>542</v>
      </c>
      <c r="K6" s="163">
        <f t="shared" si="1"/>
        <v>2.4617470462909163</v>
      </c>
    </row>
    <row r="7" spans="1:11" x14ac:dyDescent="0.25">
      <c r="A7" s="202" t="s">
        <v>543</v>
      </c>
      <c r="B7" s="212">
        <v>3696</v>
      </c>
      <c r="C7" s="160">
        <v>3946</v>
      </c>
      <c r="E7" s="29" t="s">
        <v>543</v>
      </c>
      <c r="F7" s="163">
        <f t="shared" si="0"/>
        <v>2.3862095680805733</v>
      </c>
      <c r="G7" s="163">
        <f t="shared" si="0"/>
        <v>2.5476144360513913</v>
      </c>
      <c r="J7" s="29" t="s">
        <v>543</v>
      </c>
      <c r="K7" s="163">
        <f t="shared" si="1"/>
        <v>2.5476144360513913</v>
      </c>
    </row>
    <row r="8" spans="1:11" x14ac:dyDescent="0.25">
      <c r="A8" s="202" t="s">
        <v>544</v>
      </c>
      <c r="B8" s="212">
        <v>3599</v>
      </c>
      <c r="C8" s="160">
        <v>3857</v>
      </c>
      <c r="E8" s="29" t="s">
        <v>544</v>
      </c>
      <c r="F8" s="163">
        <f t="shared" si="0"/>
        <v>2.3235844793078959</v>
      </c>
      <c r="G8" s="163">
        <f t="shared" si="0"/>
        <v>2.4901543030537798</v>
      </c>
      <c r="J8" s="29" t="s">
        <v>544</v>
      </c>
      <c r="K8" s="163">
        <f t="shared" si="1"/>
        <v>2.4901543030537798</v>
      </c>
    </row>
    <row r="9" spans="1:11" x14ac:dyDescent="0.25">
      <c r="A9" s="202" t="s">
        <v>545</v>
      </c>
      <c r="B9" s="212">
        <v>3915</v>
      </c>
      <c r="C9" s="160">
        <v>4272</v>
      </c>
      <c r="E9" s="29" t="s">
        <v>545</v>
      </c>
      <c r="F9" s="163">
        <f t="shared" si="0"/>
        <v>2.5276002324230098</v>
      </c>
      <c r="G9" s="163">
        <f t="shared" si="0"/>
        <v>2.7580863838853378</v>
      </c>
      <c r="J9" s="29" t="s">
        <v>545</v>
      </c>
      <c r="K9" s="163">
        <f t="shared" si="1"/>
        <v>2.7580863838853378</v>
      </c>
    </row>
    <row r="10" spans="1:11" x14ac:dyDescent="0.25">
      <c r="A10" s="202" t="s">
        <v>546</v>
      </c>
      <c r="B10" s="212">
        <v>4258</v>
      </c>
      <c r="C10" s="160">
        <v>4651</v>
      </c>
      <c r="E10" s="29" t="s">
        <v>546</v>
      </c>
      <c r="F10" s="163">
        <f t="shared" si="0"/>
        <v>2.7490477112789722</v>
      </c>
      <c r="G10" s="163">
        <f t="shared" si="0"/>
        <v>3.0027761637290982</v>
      </c>
      <c r="J10" s="29" t="s">
        <v>546</v>
      </c>
      <c r="K10" s="163">
        <f t="shared" si="1"/>
        <v>3.0027761637290982</v>
      </c>
    </row>
    <row r="11" spans="1:11" x14ac:dyDescent="0.25">
      <c r="A11" s="202" t="s">
        <v>547</v>
      </c>
      <c r="B11" s="212">
        <v>4626</v>
      </c>
      <c r="C11" s="160">
        <v>5119</v>
      </c>
      <c r="E11" s="29" t="s">
        <v>547</v>
      </c>
      <c r="F11" s="163">
        <f t="shared" si="0"/>
        <v>2.9866356769320164</v>
      </c>
      <c r="G11" s="163">
        <f t="shared" si="0"/>
        <v>3.3049260765704691</v>
      </c>
      <c r="J11" s="29" t="s">
        <v>547</v>
      </c>
      <c r="K11" s="163">
        <f t="shared" si="1"/>
        <v>3.3049260765704691</v>
      </c>
    </row>
    <row r="12" spans="1:11" x14ac:dyDescent="0.25">
      <c r="A12" s="202" t="s">
        <v>548</v>
      </c>
      <c r="B12" s="212">
        <v>4920</v>
      </c>
      <c r="C12" s="160">
        <v>5215</v>
      </c>
      <c r="E12" s="29" t="s">
        <v>548</v>
      </c>
      <c r="F12" s="163">
        <f t="shared" si="0"/>
        <v>3.1764478016656978</v>
      </c>
      <c r="G12" s="163">
        <f t="shared" si="0"/>
        <v>3.3669055458712633</v>
      </c>
      <c r="J12" s="29" t="s">
        <v>548</v>
      </c>
      <c r="K12" s="163">
        <f t="shared" si="1"/>
        <v>3.3669055458712633</v>
      </c>
    </row>
    <row r="13" spans="1:11" x14ac:dyDescent="0.25">
      <c r="A13" s="202" t="s">
        <v>549</v>
      </c>
      <c r="B13" s="212">
        <v>5211</v>
      </c>
      <c r="C13" s="160">
        <v>5539</v>
      </c>
      <c r="E13" s="29" t="s">
        <v>549</v>
      </c>
      <c r="F13" s="163">
        <f t="shared" si="0"/>
        <v>3.3643230679837299</v>
      </c>
      <c r="G13" s="163">
        <f t="shared" si="0"/>
        <v>3.5760862547614436</v>
      </c>
      <c r="J13" s="29" t="s">
        <v>549</v>
      </c>
      <c r="K13" s="163">
        <f t="shared" si="1"/>
        <v>3.5760862547614436</v>
      </c>
    </row>
    <row r="14" spans="1:11" x14ac:dyDescent="0.25">
      <c r="A14" s="202" t="s">
        <v>550</v>
      </c>
      <c r="B14" s="212">
        <v>5406</v>
      </c>
      <c r="C14" s="160">
        <v>5207</v>
      </c>
      <c r="E14" s="29" t="s">
        <v>550</v>
      </c>
      <c r="F14" s="163">
        <f t="shared" si="0"/>
        <v>3.4902188650009687</v>
      </c>
      <c r="G14" s="163">
        <f t="shared" si="0"/>
        <v>3.3617405900961974</v>
      </c>
      <c r="J14" s="29" t="s">
        <v>550</v>
      </c>
      <c r="K14" s="163">
        <f t="shared" si="1"/>
        <v>3.3617405900961974</v>
      </c>
    </row>
    <row r="15" spans="1:11" x14ac:dyDescent="0.25">
      <c r="A15" s="202" t="s">
        <v>551</v>
      </c>
      <c r="B15" s="212">
        <v>5778</v>
      </c>
      <c r="C15" s="160">
        <v>5794</v>
      </c>
      <c r="E15" s="29" t="s">
        <v>551</v>
      </c>
      <c r="F15" s="163">
        <f t="shared" si="0"/>
        <v>3.7303893085415458</v>
      </c>
      <c r="G15" s="163">
        <f t="shared" si="0"/>
        <v>3.7407192200916781</v>
      </c>
      <c r="J15" s="29" t="s">
        <v>551</v>
      </c>
      <c r="K15" s="163">
        <f t="shared" si="1"/>
        <v>3.7407192200916781</v>
      </c>
    </row>
    <row r="16" spans="1:11" x14ac:dyDescent="0.25">
      <c r="A16" s="202" t="s">
        <v>552</v>
      </c>
      <c r="B16" s="212">
        <v>6589</v>
      </c>
      <c r="C16" s="160">
        <v>6090</v>
      </c>
      <c r="E16" s="29" t="s">
        <v>552</v>
      </c>
      <c r="F16" s="163">
        <f t="shared" si="0"/>
        <v>4.2539867002388796</v>
      </c>
      <c r="G16" s="163">
        <f t="shared" si="0"/>
        <v>3.9318225837691263</v>
      </c>
      <c r="J16" s="29" t="s">
        <v>552</v>
      </c>
      <c r="K16" s="163">
        <f t="shared" si="1"/>
        <v>3.9318225837691263</v>
      </c>
    </row>
    <row r="17" spans="1:11" x14ac:dyDescent="0.25">
      <c r="A17" s="202" t="s">
        <v>553</v>
      </c>
      <c r="B17" s="212">
        <v>6854</v>
      </c>
      <c r="C17" s="160">
        <v>6214</v>
      </c>
      <c r="E17" s="29" t="s">
        <v>553</v>
      </c>
      <c r="F17" s="163">
        <f t="shared" si="0"/>
        <v>4.4250758602879463</v>
      </c>
      <c r="G17" s="163">
        <f t="shared" si="0"/>
        <v>4.0118793982826517</v>
      </c>
      <c r="J17" s="29" t="s">
        <v>553</v>
      </c>
      <c r="K17" s="163">
        <f t="shared" si="1"/>
        <v>4.0118793982826517</v>
      </c>
    </row>
    <row r="18" spans="1:11" x14ac:dyDescent="0.25">
      <c r="A18" s="202" t="s">
        <v>554</v>
      </c>
      <c r="B18" s="212">
        <v>5345</v>
      </c>
      <c r="C18" s="160">
        <v>4658</v>
      </c>
      <c r="E18" s="29" t="s">
        <v>554</v>
      </c>
      <c r="F18" s="163">
        <f t="shared" si="0"/>
        <v>3.4508360772160884</v>
      </c>
      <c r="G18" s="163">
        <f t="shared" si="0"/>
        <v>3.007295500032281</v>
      </c>
      <c r="J18" s="29" t="s">
        <v>554</v>
      </c>
      <c r="K18" s="163">
        <f t="shared" si="1"/>
        <v>3.007295500032281</v>
      </c>
    </row>
    <row r="19" spans="1:11" x14ac:dyDescent="0.25">
      <c r="A19" s="202" t="s">
        <v>555</v>
      </c>
      <c r="B19" s="212">
        <v>3163</v>
      </c>
      <c r="C19" s="160">
        <v>2415</v>
      </c>
      <c r="E19" s="29" t="s">
        <v>555</v>
      </c>
      <c r="F19" s="163">
        <f t="shared" si="0"/>
        <v>2.0420943895667896</v>
      </c>
      <c r="G19" s="163">
        <f t="shared" si="0"/>
        <v>1.5591710245981019</v>
      </c>
      <c r="J19" s="29" t="s">
        <v>555</v>
      </c>
      <c r="K19" s="163">
        <f t="shared" si="1"/>
        <v>1.5591710245981019</v>
      </c>
    </row>
    <row r="20" spans="1:11" x14ac:dyDescent="0.25">
      <c r="A20" s="202" t="s">
        <v>556</v>
      </c>
      <c r="B20" s="212">
        <v>2551</v>
      </c>
      <c r="C20" s="160">
        <v>1704</v>
      </c>
      <c r="E20" s="29" t="s">
        <v>556</v>
      </c>
      <c r="F20" s="163">
        <f t="shared" si="0"/>
        <v>1.6469752727742271</v>
      </c>
      <c r="G20" s="163">
        <f t="shared" si="0"/>
        <v>1.1001355800890955</v>
      </c>
      <c r="J20" s="29" t="s">
        <v>556</v>
      </c>
      <c r="K20" s="163">
        <f t="shared" si="1"/>
        <v>1.1001355800890955</v>
      </c>
    </row>
    <row r="21" spans="1:11" x14ac:dyDescent="0.25">
      <c r="A21" s="203" t="s">
        <v>557</v>
      </c>
      <c r="B21" s="72">
        <v>1904</v>
      </c>
      <c r="C21" s="111">
        <v>1230</v>
      </c>
      <c r="E21" s="31" t="s">
        <v>557</v>
      </c>
      <c r="F21" s="163">
        <f t="shared" si="0"/>
        <v>1.2292594744657499</v>
      </c>
      <c r="G21" s="163">
        <f t="shared" si="0"/>
        <v>0.79411195041642446</v>
      </c>
      <c r="J21" s="31" t="s">
        <v>557</v>
      </c>
      <c r="K21" s="210">
        <f t="shared" si="1"/>
        <v>0.79411195041642446</v>
      </c>
    </row>
    <row r="22" spans="1:11" x14ac:dyDescent="0.25">
      <c r="A22" s="309" t="s">
        <v>16</v>
      </c>
      <c r="B22" s="121">
        <f>SUM(B4:B21)</f>
        <v>78098</v>
      </c>
      <c r="C22" s="124">
        <f>SUM(C4:C21)</f>
        <v>76792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5383</v>
      </c>
      <c r="C3" s="110">
        <v>7606</v>
      </c>
      <c r="E3" s="297" t="s">
        <v>709</v>
      </c>
      <c r="F3" s="71">
        <v>53.45</v>
      </c>
      <c r="G3" s="71">
        <v>55.75</v>
      </c>
      <c r="K3" s="122" t="s">
        <v>16</v>
      </c>
      <c r="L3" s="71">
        <v>2.96</v>
      </c>
      <c r="M3" s="71">
        <v>2.62</v>
      </c>
    </row>
    <row r="4" spans="1:16" x14ac:dyDescent="0.25">
      <c r="A4" s="202" t="s">
        <v>704</v>
      </c>
      <c r="B4" s="212">
        <v>6388</v>
      </c>
      <c r="C4" s="160">
        <v>8313</v>
      </c>
      <c r="E4" s="298" t="s">
        <v>710</v>
      </c>
      <c r="F4" s="214">
        <v>39.130000000000003</v>
      </c>
      <c r="G4" s="214">
        <v>35.07</v>
      </c>
      <c r="K4" s="215" t="s">
        <v>212</v>
      </c>
      <c r="L4" s="214">
        <v>2.84</v>
      </c>
      <c r="M4" s="214">
        <v>2.5099999999999998</v>
      </c>
      <c r="N4" s="211"/>
    </row>
    <row r="5" spans="1:16" x14ac:dyDescent="0.25">
      <c r="A5" s="202" t="s">
        <v>705</v>
      </c>
      <c r="B5" s="212">
        <v>5939</v>
      </c>
      <c r="C5" s="160">
        <v>5168</v>
      </c>
      <c r="E5" s="298" t="s">
        <v>711</v>
      </c>
      <c r="F5" s="214">
        <v>6.1</v>
      </c>
      <c r="G5" s="214">
        <v>7.44</v>
      </c>
      <c r="K5" s="123" t="s">
        <v>213</v>
      </c>
      <c r="L5" s="73">
        <v>3.05</v>
      </c>
      <c r="M5" s="73">
        <v>2.71</v>
      </c>
      <c r="N5" s="211"/>
    </row>
    <row r="6" spans="1:16" x14ac:dyDescent="0.25">
      <c r="A6" s="202" t="s">
        <v>706</v>
      </c>
      <c r="B6" s="212">
        <v>5264</v>
      </c>
      <c r="C6" s="160">
        <v>4831</v>
      </c>
      <c r="E6" s="298" t="s">
        <v>712</v>
      </c>
      <c r="F6" s="214">
        <v>0.99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1803</v>
      </c>
      <c r="C7" s="160">
        <v>3228</v>
      </c>
      <c r="E7" s="299" t="s">
        <v>713</v>
      </c>
      <c r="F7" s="73">
        <v>0.32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1164</v>
      </c>
      <c r="C8" s="111">
        <v>3886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23.026156454347298</v>
      </c>
      <c r="C13" s="301">
        <f>B3/SUM(B3:B8)*100</f>
        <v>20.750934813615512</v>
      </c>
      <c r="E13" s="217" t="s">
        <v>836</v>
      </c>
      <c r="F13" s="289">
        <f>IF(ISBLANK(F3),"",F3)</f>
        <v>53.45</v>
      </c>
      <c r="G13" s="289">
        <f>IF(ISBLANK(G3),"",G3)</f>
        <v>55.75</v>
      </c>
    </row>
    <row r="14" spans="1:16" x14ac:dyDescent="0.25">
      <c r="A14" s="220" t="s">
        <v>825</v>
      </c>
      <c r="B14" s="305">
        <f>C4/SUM(C3:C8)*100</f>
        <v>25.166505207071932</v>
      </c>
      <c r="C14" s="302">
        <f>B4/SUM(B3:B8)*100</f>
        <v>24.625110828418332</v>
      </c>
      <c r="E14" s="286" t="s">
        <v>837</v>
      </c>
      <c r="F14" s="290">
        <f t="shared" ref="F14:G17" si="0">IF(ISBLANK(F4),"",F4)</f>
        <v>39.130000000000003</v>
      </c>
      <c r="G14" s="290">
        <f t="shared" si="0"/>
        <v>35.07</v>
      </c>
    </row>
    <row r="15" spans="1:16" x14ac:dyDescent="0.25">
      <c r="A15" s="220" t="s">
        <v>826</v>
      </c>
      <c r="B15" s="305">
        <f>C5/SUM(C3:C8)*100</f>
        <v>15.645434729958826</v>
      </c>
      <c r="C15" s="302">
        <f>B5/SUM(B3:B8)*100</f>
        <v>22.894260051655678</v>
      </c>
      <c r="E15" s="286" t="s">
        <v>838</v>
      </c>
      <c r="F15" s="290">
        <f t="shared" si="0"/>
        <v>6.1</v>
      </c>
      <c r="G15" s="290">
        <f t="shared" si="0"/>
        <v>7.44</v>
      </c>
    </row>
    <row r="16" spans="1:16" x14ac:dyDescent="0.25">
      <c r="A16" s="220" t="s">
        <v>827</v>
      </c>
      <c r="B16" s="305">
        <f>C6/SUM(C3:C8)*100</f>
        <v>14.625211915718092</v>
      </c>
      <c r="C16" s="302">
        <f>B6/SUM(B3:B8)*100</f>
        <v>20.2922015342508</v>
      </c>
      <c r="E16" s="286" t="s">
        <v>839</v>
      </c>
      <c r="F16" s="290">
        <f t="shared" si="0"/>
        <v>0.99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9.7723419714216515</v>
      </c>
      <c r="C17" s="302">
        <f>B7/SUM(B3:B8)*100</f>
        <v>6.9503874176014806</v>
      </c>
      <c r="E17" s="219" t="s">
        <v>840</v>
      </c>
      <c r="F17" s="291">
        <f t="shared" si="0"/>
        <v>0.32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11.764349721482199</v>
      </c>
      <c r="C18" s="303">
        <f>B8/SUM(B3:B8)*100</f>
        <v>4.487105354458194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23.026156454347298</v>
      </c>
      <c r="C22" s="301">
        <f>C13</f>
        <v>20.750934813615512</v>
      </c>
    </row>
    <row r="23" spans="1:18" x14ac:dyDescent="0.25">
      <c r="A23" s="220" t="s">
        <v>831</v>
      </c>
      <c r="B23" s="305">
        <f t="shared" ref="B23:C27" si="1">B14</f>
        <v>25.166505207071932</v>
      </c>
      <c r="C23" s="302">
        <f t="shared" si="1"/>
        <v>24.625110828418332</v>
      </c>
    </row>
    <row r="24" spans="1:18" x14ac:dyDescent="0.25">
      <c r="A24" s="307" t="s">
        <v>832</v>
      </c>
      <c r="B24" s="305">
        <f t="shared" si="1"/>
        <v>15.645434729958826</v>
      </c>
      <c r="C24" s="302">
        <f t="shared" si="1"/>
        <v>22.894260051655678</v>
      </c>
    </row>
    <row r="25" spans="1:18" x14ac:dyDescent="0.25">
      <c r="A25" s="220" t="s">
        <v>833</v>
      </c>
      <c r="B25" s="305">
        <f t="shared" si="1"/>
        <v>14.625211915718092</v>
      </c>
      <c r="C25" s="302">
        <f t="shared" si="1"/>
        <v>20.2922015342508</v>
      </c>
    </row>
    <row r="26" spans="1:18" x14ac:dyDescent="0.25">
      <c r="A26" s="220" t="s">
        <v>834</v>
      </c>
      <c r="B26" s="305">
        <f t="shared" si="1"/>
        <v>9.7723419714216515</v>
      </c>
      <c r="C26" s="302">
        <f t="shared" si="1"/>
        <v>6.9503874176014806</v>
      </c>
    </row>
    <row r="27" spans="1:18" x14ac:dyDescent="0.25">
      <c r="A27" s="308" t="s">
        <v>835</v>
      </c>
      <c r="B27" s="306">
        <f t="shared" si="1"/>
        <v>11.764349721482199</v>
      </c>
      <c r="C27" s="303">
        <f t="shared" si="1"/>
        <v>4.487105354458194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7822</v>
      </c>
      <c r="C34" s="110">
        <v>8964</v>
      </c>
      <c r="E34" s="297" t="s">
        <v>709</v>
      </c>
      <c r="F34" s="71">
        <v>55.75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7946</v>
      </c>
      <c r="C35" s="160">
        <v>8407</v>
      </c>
      <c r="E35" s="298" t="s">
        <v>710</v>
      </c>
      <c r="F35" s="214">
        <v>35.07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5558</v>
      </c>
      <c r="C36" s="160">
        <v>4919</v>
      </c>
      <c r="E36" s="298" t="s">
        <v>711</v>
      </c>
      <c r="F36" s="214">
        <v>7.44</v>
      </c>
      <c r="G36" s="211"/>
      <c r="K36" s="123" t="s">
        <v>213</v>
      </c>
      <c r="L36" s="73">
        <v>2.71</v>
      </c>
      <c r="M36" s="211"/>
      <c r="N36" s="288">
        <v>2022</v>
      </c>
    </row>
    <row r="37" spans="1:16" x14ac:dyDescent="0.25">
      <c r="A37" s="202" t="s">
        <v>706</v>
      </c>
      <c r="B37" s="212">
        <v>4465</v>
      </c>
      <c r="C37" s="160">
        <v>3828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1441</v>
      </c>
      <c r="C38" s="160">
        <v>2345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761</v>
      </c>
      <c r="C39" s="111">
        <v>2418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29.027557397752663</v>
      </c>
      <c r="C44" s="301">
        <f>B34/SUM(B34:B39)*100</f>
        <v>27.942699960704466</v>
      </c>
      <c r="E44" s="217" t="s">
        <v>836</v>
      </c>
      <c r="F44" s="289">
        <f>IF(ISBLANK(F34),"",F34)</f>
        <v>55.75</v>
      </c>
    </row>
    <row r="45" spans="1:16" x14ac:dyDescent="0.25">
      <c r="A45" s="220" t="s">
        <v>825</v>
      </c>
      <c r="B45" s="305">
        <f>C35/SUM(C34:C39)*100</f>
        <v>27.223859330980215</v>
      </c>
      <c r="C45" s="302">
        <f>B35/SUM(B34:B39)*100</f>
        <v>28.385667845532815</v>
      </c>
      <c r="E45" s="286" t="s">
        <v>837</v>
      </c>
      <c r="F45" s="290">
        <f t="shared" ref="F45:F48" si="2">IF(ISBLANK(F35),"",F35)</f>
        <v>35.07</v>
      </c>
    </row>
    <row r="46" spans="1:16" x14ac:dyDescent="0.25">
      <c r="A46" s="220" t="s">
        <v>826</v>
      </c>
      <c r="B46" s="305">
        <f>C36/SUM(C34:C39)*100</f>
        <v>15.928888313202293</v>
      </c>
      <c r="C46" s="302">
        <f>B36/SUM(B34:B39)*100</f>
        <v>19.854963740935233</v>
      </c>
      <c r="E46" s="286" t="s">
        <v>838</v>
      </c>
      <c r="F46" s="290">
        <f t="shared" si="2"/>
        <v>7.44</v>
      </c>
    </row>
    <row r="47" spans="1:16" x14ac:dyDescent="0.25">
      <c r="A47" s="220" t="s">
        <v>827</v>
      </c>
      <c r="B47" s="305">
        <f>C37/SUM(C34:C39)*100</f>
        <v>12.39597163304297</v>
      </c>
      <c r="C47" s="302">
        <f>B37/SUM(B34:B39)*100</f>
        <v>15.950416175472441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7.5936660082251226</v>
      </c>
      <c r="C48" s="302">
        <f>B38/SUM(B34:B39)*100</f>
        <v>5.1477155003036472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7.8300573167967364</v>
      </c>
      <c r="C49" s="303">
        <f>B39/SUM(B34:B39)*100</f>
        <v>2.7185367770514057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29.027557397752663</v>
      </c>
      <c r="C53" s="301">
        <f>C44</f>
        <v>27.942699960704466</v>
      </c>
    </row>
    <row r="54" spans="1:3" x14ac:dyDescent="0.25">
      <c r="A54" s="220" t="s">
        <v>831</v>
      </c>
      <c r="B54" s="305">
        <f t="shared" ref="B54:C54" si="3">B45</f>
        <v>27.223859330980215</v>
      </c>
      <c r="C54" s="302">
        <f t="shared" si="3"/>
        <v>28.385667845532815</v>
      </c>
    </row>
    <row r="55" spans="1:3" x14ac:dyDescent="0.25">
      <c r="A55" s="307" t="s">
        <v>832</v>
      </c>
      <c r="B55" s="305">
        <f t="shared" ref="B55:C55" si="4">B46</f>
        <v>15.928888313202293</v>
      </c>
      <c r="C55" s="302">
        <f t="shared" si="4"/>
        <v>19.854963740935233</v>
      </c>
    </row>
    <row r="56" spans="1:3" x14ac:dyDescent="0.25">
      <c r="A56" s="220" t="s">
        <v>833</v>
      </c>
      <c r="B56" s="305">
        <f t="shared" ref="B56:C56" si="5">B47</f>
        <v>12.39597163304297</v>
      </c>
      <c r="C56" s="302">
        <f t="shared" si="5"/>
        <v>15.950416175472441</v>
      </c>
    </row>
    <row r="57" spans="1:3" x14ac:dyDescent="0.25">
      <c r="A57" s="220" t="s">
        <v>834</v>
      </c>
      <c r="B57" s="305">
        <f t="shared" ref="B57:C57" si="6">B48</f>
        <v>7.5936660082251226</v>
      </c>
      <c r="C57" s="302">
        <f t="shared" si="6"/>
        <v>5.1477155003036472</v>
      </c>
    </row>
    <row r="58" spans="1:3" x14ac:dyDescent="0.25">
      <c r="A58" s="308" t="s">
        <v>835</v>
      </c>
      <c r="B58" s="306">
        <f t="shared" ref="B58:C58" si="7">B49</f>
        <v>7.8300573167967364</v>
      </c>
      <c r="C58" s="303">
        <f t="shared" si="7"/>
        <v>2.7185367770514057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2024-04-25T06:15:44Z</dcterms:modified>
</cp:coreProperties>
</file>